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S:\_Provozní_oddělení_II\OPRAVNÉ PRÁCE\rok 2023\633180308 - Oprava trati v úseku Újezdec u L. - Luhačovice\ZD\"/>
    </mc:Choice>
  </mc:AlternateContent>
  <bookViews>
    <workbookView xWindow="0" yWindow="0" windowWidth="0" windowHeight="0"/>
  </bookViews>
  <sheets>
    <sheet name="Rekapitulace stavby" sheetId="1" r:id="rId1"/>
    <sheet name="SO 01 - Oprava koleje v ú..." sheetId="2" r:id="rId2"/>
    <sheet name="SO 02 - Oprava koleje v ú..." sheetId="3" r:id="rId3"/>
    <sheet name="VON - Vedlejší a ostatní ..." sheetId="4" r:id="rId4"/>
    <sheet name="Seznam figur" sheetId="5" r:id="rId5"/>
  </sheets>
  <definedNames>
    <definedName name="_xlnm.Print_Area" localSheetId="0">'Rekapitulace stavby'!$D$4:$AO$76,'Rekapitulace stavby'!$C$82:$AQ$98</definedName>
    <definedName name="_xlnm.Print_Titles" localSheetId="0">'Rekapitulace stavby'!$92:$92</definedName>
    <definedName name="_xlnm._FilterDatabase" localSheetId="1" hidden="1">'SO 01 - Oprava koleje v ú...'!$C$119:$K$323</definedName>
    <definedName name="_xlnm.Print_Area" localSheetId="1">'SO 01 - Oprava koleje v ú...'!$C$107:$K$323</definedName>
    <definedName name="_xlnm.Print_Titles" localSheetId="1">'SO 01 - Oprava koleje v ú...'!$119:$119</definedName>
    <definedName name="_xlnm._FilterDatabase" localSheetId="2" hidden="1">'SO 02 - Oprava koleje v ú...'!$C$119:$K$347</definedName>
    <definedName name="_xlnm.Print_Area" localSheetId="2">'SO 02 - Oprava koleje v ú...'!$C$107:$K$347</definedName>
    <definedName name="_xlnm.Print_Titles" localSheetId="2">'SO 02 - Oprava koleje v ú...'!$119:$119</definedName>
    <definedName name="_xlnm._FilterDatabase" localSheetId="3" hidden="1">'VON - Vedlejší a ostatní ...'!$C$116:$K$136</definedName>
    <definedName name="_xlnm.Print_Area" localSheetId="3">'VON - Vedlejší a ostatní ...'!$C$104:$K$136</definedName>
    <definedName name="_xlnm.Print_Titles" localSheetId="3">'VON - Vedlejší a ostatní ...'!$116:$116</definedName>
    <definedName name="_xlnm.Print_Area" localSheetId="4">'Seznam figur'!$C$4:$G$250</definedName>
    <definedName name="_xlnm.Print_Titles" localSheetId="4">'Seznam figur'!$9:$9</definedName>
  </definedNames>
  <calcPr/>
</workbook>
</file>

<file path=xl/calcChain.xml><?xml version="1.0" encoding="utf-8"?>
<calcChain xmlns="http://schemas.openxmlformats.org/spreadsheetml/2006/main">
  <c i="5" l="1" r="D7"/>
  <c i="4" r="T118"/>
  <c r="T117"/>
  <c r="J37"/>
  <c r="J36"/>
  <c i="1" r="AY97"/>
  <c i="4" r="J35"/>
  <c i="1" r="AX97"/>
  <c i="4" r="BI133"/>
  <c r="BH133"/>
  <c r="BG133"/>
  <c r="BF133"/>
  <c r="T133"/>
  <c r="R133"/>
  <c r="P133"/>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BI119"/>
  <c r="BH119"/>
  <c r="BG119"/>
  <c r="BF119"/>
  <c r="T119"/>
  <c r="R119"/>
  <c r="P119"/>
  <c r="F113"/>
  <c r="F111"/>
  <c r="E109"/>
  <c r="F91"/>
  <c r="F89"/>
  <c r="E87"/>
  <c r="J24"/>
  <c r="E24"/>
  <c r="J114"/>
  <c r="J23"/>
  <c r="J21"/>
  <c r="E21"/>
  <c r="J113"/>
  <c r="J20"/>
  <c r="J18"/>
  <c r="E18"/>
  <c r="F92"/>
  <c r="J17"/>
  <c r="J12"/>
  <c r="J111"/>
  <c r="E7"/>
  <c r="E85"/>
  <c i="3" r="J37"/>
  <c r="J36"/>
  <c i="1" r="AY96"/>
  <c i="3" r="J35"/>
  <c i="1" r="AX96"/>
  <c i="3" r="BI345"/>
  <c r="BH345"/>
  <c r="BG345"/>
  <c r="BF345"/>
  <c r="T345"/>
  <c r="R345"/>
  <c r="P345"/>
  <c r="BI341"/>
  <c r="BH341"/>
  <c r="BG341"/>
  <c r="BF341"/>
  <c r="T341"/>
  <c r="R341"/>
  <c r="P341"/>
  <c r="BI336"/>
  <c r="BH336"/>
  <c r="BG336"/>
  <c r="BF336"/>
  <c r="T336"/>
  <c r="R336"/>
  <c r="P336"/>
  <c r="BI327"/>
  <c r="BH327"/>
  <c r="BG327"/>
  <c r="BF327"/>
  <c r="T327"/>
  <c r="R327"/>
  <c r="P327"/>
  <c r="BI324"/>
  <c r="BH324"/>
  <c r="BG324"/>
  <c r="BF324"/>
  <c r="T324"/>
  <c r="R324"/>
  <c r="P324"/>
  <c r="BI319"/>
  <c r="BH319"/>
  <c r="BG319"/>
  <c r="BF319"/>
  <c r="T319"/>
  <c r="R319"/>
  <c r="P319"/>
  <c r="BI317"/>
  <c r="BH317"/>
  <c r="BG317"/>
  <c r="BF317"/>
  <c r="T317"/>
  <c r="R317"/>
  <c r="P317"/>
  <c r="BI315"/>
  <c r="BH315"/>
  <c r="BG315"/>
  <c r="BF315"/>
  <c r="T315"/>
  <c r="R315"/>
  <c r="P315"/>
  <c r="BI313"/>
  <c r="BH313"/>
  <c r="BG313"/>
  <c r="BF313"/>
  <c r="T313"/>
  <c r="R313"/>
  <c r="P313"/>
  <c r="BI311"/>
  <c r="BH311"/>
  <c r="BG311"/>
  <c r="BF311"/>
  <c r="T311"/>
  <c r="R311"/>
  <c r="P311"/>
  <c r="BI307"/>
  <c r="BH307"/>
  <c r="BG307"/>
  <c r="BF307"/>
  <c r="T307"/>
  <c r="R307"/>
  <c r="P307"/>
  <c r="BI298"/>
  <c r="BH298"/>
  <c r="BG298"/>
  <c r="BF298"/>
  <c r="T298"/>
  <c r="R298"/>
  <c r="P298"/>
  <c r="BI289"/>
  <c r="BH289"/>
  <c r="BG289"/>
  <c r="BF289"/>
  <c r="T289"/>
  <c r="R289"/>
  <c r="P289"/>
  <c r="BI285"/>
  <c r="BH285"/>
  <c r="BG285"/>
  <c r="BF285"/>
  <c r="T285"/>
  <c r="R285"/>
  <c r="P285"/>
  <c r="BI282"/>
  <c r="BH282"/>
  <c r="BG282"/>
  <c r="BF282"/>
  <c r="T282"/>
  <c r="R282"/>
  <c r="P282"/>
  <c r="BI279"/>
  <c r="BH279"/>
  <c r="BG279"/>
  <c r="BF279"/>
  <c r="T279"/>
  <c r="R279"/>
  <c r="P279"/>
  <c r="BI276"/>
  <c r="BH276"/>
  <c r="BG276"/>
  <c r="BF276"/>
  <c r="T276"/>
  <c r="R276"/>
  <c r="P276"/>
  <c r="BI269"/>
  <c r="BH269"/>
  <c r="BG269"/>
  <c r="BF269"/>
  <c r="T269"/>
  <c r="R269"/>
  <c r="P269"/>
  <c r="BI266"/>
  <c r="BH266"/>
  <c r="BG266"/>
  <c r="BF266"/>
  <c r="T266"/>
  <c r="R266"/>
  <c r="P266"/>
  <c r="BI262"/>
  <c r="BH262"/>
  <c r="BG262"/>
  <c r="BF262"/>
  <c r="T262"/>
  <c r="R262"/>
  <c r="P262"/>
  <c r="BI257"/>
  <c r="BH257"/>
  <c r="BG257"/>
  <c r="BF257"/>
  <c r="T257"/>
  <c r="R257"/>
  <c r="P257"/>
  <c r="BI240"/>
  <c r="BH240"/>
  <c r="BG240"/>
  <c r="BF240"/>
  <c r="T240"/>
  <c r="R240"/>
  <c r="P240"/>
  <c r="BI236"/>
  <c r="BH236"/>
  <c r="BG236"/>
  <c r="BF236"/>
  <c r="T236"/>
  <c r="R236"/>
  <c r="P236"/>
  <c r="BI232"/>
  <c r="BH232"/>
  <c r="BG232"/>
  <c r="BF232"/>
  <c r="T232"/>
  <c r="R232"/>
  <c r="P232"/>
  <c r="BI229"/>
  <c r="BH229"/>
  <c r="BG229"/>
  <c r="BF229"/>
  <c r="T229"/>
  <c r="R229"/>
  <c r="P229"/>
  <c r="BI222"/>
  <c r="BH222"/>
  <c r="BG222"/>
  <c r="BF222"/>
  <c r="T222"/>
  <c r="R222"/>
  <c r="P222"/>
  <c r="BI218"/>
  <c r="BH218"/>
  <c r="BG218"/>
  <c r="BF218"/>
  <c r="T218"/>
  <c r="R218"/>
  <c r="P218"/>
  <c r="BI216"/>
  <c r="BH216"/>
  <c r="BG216"/>
  <c r="BF216"/>
  <c r="T216"/>
  <c r="R216"/>
  <c r="P216"/>
  <c r="BI210"/>
  <c r="BH210"/>
  <c r="BG210"/>
  <c r="BF210"/>
  <c r="T210"/>
  <c r="R210"/>
  <c r="P210"/>
  <c r="BI202"/>
  <c r="BH202"/>
  <c r="BG202"/>
  <c r="BF202"/>
  <c r="T202"/>
  <c r="R202"/>
  <c r="P202"/>
  <c r="BI198"/>
  <c r="BH198"/>
  <c r="BG198"/>
  <c r="BF198"/>
  <c r="T198"/>
  <c r="R198"/>
  <c r="P198"/>
  <c r="BI194"/>
  <c r="BH194"/>
  <c r="BG194"/>
  <c r="BF194"/>
  <c r="T194"/>
  <c r="R194"/>
  <c r="P194"/>
  <c r="BI190"/>
  <c r="BH190"/>
  <c r="BG190"/>
  <c r="BF190"/>
  <c r="T190"/>
  <c r="R190"/>
  <c r="P190"/>
  <c r="BI177"/>
  <c r="BH177"/>
  <c r="BG177"/>
  <c r="BF177"/>
  <c r="T177"/>
  <c r="R177"/>
  <c r="P177"/>
  <c r="BI160"/>
  <c r="BH160"/>
  <c r="BG160"/>
  <c r="BF160"/>
  <c r="T160"/>
  <c r="R160"/>
  <c r="P160"/>
  <c r="BI150"/>
  <c r="BH150"/>
  <c r="BG150"/>
  <c r="BF150"/>
  <c r="T150"/>
  <c r="R150"/>
  <c r="P150"/>
  <c r="BI146"/>
  <c r="BH146"/>
  <c r="BG146"/>
  <c r="BF146"/>
  <c r="T146"/>
  <c r="R146"/>
  <c r="P146"/>
  <c r="BI142"/>
  <c r="BH142"/>
  <c r="BG142"/>
  <c r="BF142"/>
  <c r="T142"/>
  <c r="R142"/>
  <c r="P142"/>
  <c r="BI140"/>
  <c r="BH140"/>
  <c r="BG140"/>
  <c r="BF140"/>
  <c r="T140"/>
  <c r="R140"/>
  <c r="P140"/>
  <c r="BI136"/>
  <c r="BH136"/>
  <c r="BG136"/>
  <c r="BF136"/>
  <c r="T136"/>
  <c r="R136"/>
  <c r="P136"/>
  <c r="BI129"/>
  <c r="BH129"/>
  <c r="BG129"/>
  <c r="BF129"/>
  <c r="T129"/>
  <c r="R129"/>
  <c r="P129"/>
  <c r="BI126"/>
  <c r="BH126"/>
  <c r="BG126"/>
  <c r="BF126"/>
  <c r="T126"/>
  <c r="R126"/>
  <c r="P126"/>
  <c r="BI123"/>
  <c r="BH123"/>
  <c r="BG123"/>
  <c r="BF123"/>
  <c r="T123"/>
  <c r="R123"/>
  <c r="P123"/>
  <c r="F116"/>
  <c r="F114"/>
  <c r="E112"/>
  <c r="F91"/>
  <c r="F89"/>
  <c r="E87"/>
  <c r="J24"/>
  <c r="E24"/>
  <c r="J117"/>
  <c r="J23"/>
  <c r="J21"/>
  <c r="E21"/>
  <c r="J91"/>
  <c r="J20"/>
  <c r="J18"/>
  <c r="E18"/>
  <c r="F117"/>
  <c r="J17"/>
  <c r="J12"/>
  <c r="J89"/>
  <c r="E7"/>
  <c r="E110"/>
  <c i="2" r="J37"/>
  <c r="J36"/>
  <c i="1" r="AY95"/>
  <c i="2" r="J35"/>
  <c i="1" r="AX95"/>
  <c i="2" r="BI317"/>
  <c r="BH317"/>
  <c r="BG317"/>
  <c r="BF317"/>
  <c r="T317"/>
  <c r="R317"/>
  <c r="P317"/>
  <c r="BI307"/>
  <c r="BH307"/>
  <c r="BG307"/>
  <c r="BF307"/>
  <c r="T307"/>
  <c r="R307"/>
  <c r="P307"/>
  <c r="BI301"/>
  <c r="BH301"/>
  <c r="BG301"/>
  <c r="BF301"/>
  <c r="T301"/>
  <c r="R301"/>
  <c r="P301"/>
  <c r="BI297"/>
  <c r="BH297"/>
  <c r="BG297"/>
  <c r="BF297"/>
  <c r="T297"/>
  <c r="R297"/>
  <c r="P297"/>
  <c r="BI292"/>
  <c r="BH292"/>
  <c r="BG292"/>
  <c r="BF292"/>
  <c r="T292"/>
  <c r="R292"/>
  <c r="P292"/>
  <c r="BI287"/>
  <c r="BH287"/>
  <c r="BG287"/>
  <c r="BF287"/>
  <c r="T287"/>
  <c r="R287"/>
  <c r="P287"/>
  <c r="BI282"/>
  <c r="BH282"/>
  <c r="BG282"/>
  <c r="BF282"/>
  <c r="T282"/>
  <c r="R282"/>
  <c r="P282"/>
  <c r="BI273"/>
  <c r="BH273"/>
  <c r="BG273"/>
  <c r="BF273"/>
  <c r="T273"/>
  <c r="R273"/>
  <c r="P273"/>
  <c r="BI267"/>
  <c r="BH267"/>
  <c r="BG267"/>
  <c r="BF267"/>
  <c r="T267"/>
  <c r="R267"/>
  <c r="P267"/>
  <c r="BI265"/>
  <c r="BH265"/>
  <c r="BG265"/>
  <c r="BF265"/>
  <c r="T265"/>
  <c r="R265"/>
  <c r="P265"/>
  <c r="BI261"/>
  <c r="BH261"/>
  <c r="BG261"/>
  <c r="BF261"/>
  <c r="T261"/>
  <c r="R261"/>
  <c r="P261"/>
  <c r="BI257"/>
  <c r="BH257"/>
  <c r="BG257"/>
  <c r="BF257"/>
  <c r="T257"/>
  <c r="R257"/>
  <c r="P257"/>
  <c r="BI254"/>
  <c r="BH254"/>
  <c r="BG254"/>
  <c r="BF254"/>
  <c r="T254"/>
  <c r="R254"/>
  <c r="P254"/>
  <c r="BI251"/>
  <c r="BH251"/>
  <c r="BG251"/>
  <c r="BF251"/>
  <c r="T251"/>
  <c r="R251"/>
  <c r="P251"/>
  <c r="BI248"/>
  <c r="BH248"/>
  <c r="BG248"/>
  <c r="BF248"/>
  <c r="T248"/>
  <c r="R248"/>
  <c r="P248"/>
  <c r="BI246"/>
  <c r="BH246"/>
  <c r="BG246"/>
  <c r="BF246"/>
  <c r="T246"/>
  <c r="R246"/>
  <c r="P246"/>
  <c r="BI239"/>
  <c r="BH239"/>
  <c r="BG239"/>
  <c r="BF239"/>
  <c r="T239"/>
  <c r="R239"/>
  <c r="P239"/>
  <c r="BI236"/>
  <c r="BH236"/>
  <c r="BG236"/>
  <c r="BF236"/>
  <c r="T236"/>
  <c r="R236"/>
  <c r="P236"/>
  <c r="BI232"/>
  <c r="BH232"/>
  <c r="BG232"/>
  <c r="BF232"/>
  <c r="T232"/>
  <c r="R232"/>
  <c r="P232"/>
  <c r="BI227"/>
  <c r="BH227"/>
  <c r="BG227"/>
  <c r="BF227"/>
  <c r="T227"/>
  <c r="R227"/>
  <c r="P227"/>
  <c r="BI202"/>
  <c r="BH202"/>
  <c r="BG202"/>
  <c r="BF202"/>
  <c r="T202"/>
  <c r="R202"/>
  <c r="P202"/>
  <c r="BI198"/>
  <c r="BH198"/>
  <c r="BG198"/>
  <c r="BF198"/>
  <c r="T198"/>
  <c r="R198"/>
  <c r="P198"/>
  <c r="BI194"/>
  <c r="BH194"/>
  <c r="BG194"/>
  <c r="BF194"/>
  <c r="T194"/>
  <c r="R194"/>
  <c r="P194"/>
  <c r="BI191"/>
  <c r="BH191"/>
  <c r="BG191"/>
  <c r="BF191"/>
  <c r="T191"/>
  <c r="R191"/>
  <c r="P191"/>
  <c r="BI187"/>
  <c r="BH187"/>
  <c r="BG187"/>
  <c r="BF187"/>
  <c r="T187"/>
  <c r="R187"/>
  <c r="P187"/>
  <c r="BI183"/>
  <c r="BH183"/>
  <c r="BG183"/>
  <c r="BF183"/>
  <c r="T183"/>
  <c r="R183"/>
  <c r="P183"/>
  <c r="BI179"/>
  <c r="BH179"/>
  <c r="BG179"/>
  <c r="BF179"/>
  <c r="T179"/>
  <c r="R179"/>
  <c r="P179"/>
  <c r="BI175"/>
  <c r="BH175"/>
  <c r="BG175"/>
  <c r="BF175"/>
  <c r="T175"/>
  <c r="R175"/>
  <c r="P175"/>
  <c r="BI166"/>
  <c r="BH166"/>
  <c r="BG166"/>
  <c r="BF166"/>
  <c r="T166"/>
  <c r="R166"/>
  <c r="P166"/>
  <c r="BI159"/>
  <c r="BH159"/>
  <c r="BG159"/>
  <c r="BF159"/>
  <c r="T159"/>
  <c r="R159"/>
  <c r="P159"/>
  <c r="BI155"/>
  <c r="BH155"/>
  <c r="BG155"/>
  <c r="BF155"/>
  <c r="T155"/>
  <c r="R155"/>
  <c r="P155"/>
  <c r="BI151"/>
  <c r="BH151"/>
  <c r="BG151"/>
  <c r="BF151"/>
  <c r="T151"/>
  <c r="R151"/>
  <c r="P151"/>
  <c r="BI147"/>
  <c r="BH147"/>
  <c r="BG147"/>
  <c r="BF147"/>
  <c r="T147"/>
  <c r="R147"/>
  <c r="P147"/>
  <c r="BI143"/>
  <c r="BH143"/>
  <c r="BG143"/>
  <c r="BF143"/>
  <c r="T143"/>
  <c r="R143"/>
  <c r="P143"/>
  <c r="BI136"/>
  <c r="BH136"/>
  <c r="BG136"/>
  <c r="BF136"/>
  <c r="T136"/>
  <c r="R136"/>
  <c r="P136"/>
  <c r="BI129"/>
  <c r="BH129"/>
  <c r="BG129"/>
  <c r="BF129"/>
  <c r="T129"/>
  <c r="R129"/>
  <c r="P129"/>
  <c r="BI126"/>
  <c r="BH126"/>
  <c r="BG126"/>
  <c r="BF126"/>
  <c r="T126"/>
  <c r="R126"/>
  <c r="P126"/>
  <c r="BI123"/>
  <c r="BH123"/>
  <c r="BG123"/>
  <c r="BF123"/>
  <c r="T123"/>
  <c r="R123"/>
  <c r="P123"/>
  <c r="F116"/>
  <c r="F114"/>
  <c r="E112"/>
  <c r="F91"/>
  <c r="F89"/>
  <c r="E87"/>
  <c r="J24"/>
  <c r="E24"/>
  <c r="J92"/>
  <c r="J23"/>
  <c r="J21"/>
  <c r="E21"/>
  <c r="J116"/>
  <c r="J20"/>
  <c r="J18"/>
  <c r="E18"/>
  <c r="F117"/>
  <c r="J17"/>
  <c r="J12"/>
  <c r="J114"/>
  <c r="E7"/>
  <c r="E110"/>
  <c i="1" r="L90"/>
  <c r="AM90"/>
  <c r="AM89"/>
  <c r="L89"/>
  <c r="AM87"/>
  <c r="L87"/>
  <c r="L85"/>
  <c r="L84"/>
  <c i="2" r="J239"/>
  <c r="BK191"/>
  <c r="J129"/>
  <c r="BK287"/>
  <c r="BK267"/>
  <c r="J261"/>
  <c r="BK232"/>
  <c r="J198"/>
  <c r="J187"/>
  <c r="J251"/>
  <c i="3" r="J311"/>
  <c r="J216"/>
  <c i="4" r="BK125"/>
  <c r="BK129"/>
  <c i="2" r="BK317"/>
  <c r="BK179"/>
  <c r="J301"/>
  <c r="BK282"/>
  <c r="J265"/>
  <c r="BK301"/>
  <c r="BK194"/>
  <c r="J317"/>
  <c r="BK239"/>
  <c r="BK251"/>
  <c r="J166"/>
  <c r="BK151"/>
  <c r="BK129"/>
  <c i="3" r="J307"/>
  <c r="BK202"/>
  <c r="BK289"/>
  <c r="J266"/>
  <c r="J222"/>
  <c r="J210"/>
  <c r="J319"/>
  <c r="J279"/>
  <c r="J177"/>
  <c r="J202"/>
  <c r="J129"/>
  <c r="BK336"/>
  <c r="BK142"/>
  <c r="BK150"/>
  <c i="4" r="BK123"/>
  <c i="2" r="J202"/>
  <c r="BK183"/>
  <c r="J126"/>
  <c r="J297"/>
  <c r="J282"/>
  <c r="BK261"/>
  <c r="J236"/>
  <c r="J227"/>
  <c r="J183"/>
  <c r="J143"/>
  <c r="BK246"/>
  <c r="J257"/>
  <c r="BK159"/>
  <c r="BK155"/>
  <c r="BK136"/>
  <c r="J307"/>
  <c i="3" r="J269"/>
  <c r="BK269"/>
  <c r="J160"/>
  <c r="BK190"/>
  <c r="J336"/>
  <c r="BK276"/>
  <c r="J190"/>
  <c r="BK140"/>
  <c r="BK315"/>
  <c r="BK341"/>
  <c i="4" r="BK133"/>
  <c r="J125"/>
  <c i="2" r="J194"/>
  <c r="BK265"/>
  <c r="J232"/>
  <c r="J191"/>
  <c r="BK126"/>
  <c r="BK175"/>
  <c r="BK147"/>
  <c i="3" r="J229"/>
  <c r="BK298"/>
  <c r="BK313"/>
  <c r="BK194"/>
  <c r="BK317"/>
  <c r="J136"/>
  <c r="BK262"/>
  <c r="J282"/>
  <c i="4" r="J123"/>
  <c i="3" r="BK282"/>
  <c r="J341"/>
  <c r="J232"/>
  <c r="J123"/>
  <c r="J327"/>
  <c i="1" r="AS94"/>
  <c i="3" r="J257"/>
  <c r="BK232"/>
  <c r="BK129"/>
  <c i="2" r="J34"/>
  <c i="3" r="J313"/>
  <c r="BK285"/>
  <c r="J218"/>
  <c r="J142"/>
  <c r="BK210"/>
  <c r="J324"/>
  <c r="J126"/>
  <c r="BK222"/>
  <c i="2" r="J248"/>
  <c r="BK187"/>
  <c r="J147"/>
  <c r="J287"/>
  <c r="J267"/>
  <c r="F34"/>
  <c i="3" r="BK236"/>
  <c r="BK240"/>
  <c r="BK324"/>
  <c r="BK218"/>
  <c r="BK160"/>
  <c r="J285"/>
  <c r="BK123"/>
  <c i="4" r="BK121"/>
  <c i="2" r="BK198"/>
  <c r="BK143"/>
  <c r="BK297"/>
  <c r="BK273"/>
  <c r="F37"/>
  <c i="3" r="BK229"/>
  <c r="J150"/>
  <c r="BK345"/>
  <c r="J315"/>
  <c r="J194"/>
  <c i="4" r="J133"/>
  <c r="J127"/>
  <c i="2" r="J246"/>
  <c r="J151"/>
  <c r="BK123"/>
  <c r="J292"/>
  <c r="J273"/>
  <c r="BK257"/>
  <c r="BK202"/>
  <c r="J179"/>
  <c r="BK248"/>
  <c r="BK254"/>
  <c r="J175"/>
  <c r="J159"/>
  <c r="J123"/>
  <c i="3" r="BK198"/>
  <c r="BK136"/>
  <c r="J240"/>
  <c r="BK177"/>
  <c r="J289"/>
  <c r="J236"/>
  <c r="BK319"/>
  <c r="BK327"/>
  <c r="BK266"/>
  <c i="4" r="BK119"/>
  <c r="J119"/>
  <c i="2" r="F36"/>
  <c i="3" r="BK279"/>
  <c r="BK311"/>
  <c r="J146"/>
  <c r="J298"/>
  <c r="J262"/>
  <c r="BK216"/>
  <c r="J140"/>
  <c r="BK146"/>
  <c r="J345"/>
  <c r="J198"/>
  <c i="4" r="BK127"/>
  <c r="J121"/>
  <c i="2" r="BK227"/>
  <c r="J136"/>
  <c r="BK292"/>
  <c r="BK236"/>
  <c r="J254"/>
  <c r="BK166"/>
  <c r="J155"/>
  <c r="BK307"/>
  <c i="3" r="BK257"/>
  <c r="J276"/>
  <c r="BK307"/>
  <c r="BK126"/>
  <c r="J317"/>
  <c i="4" r="J129"/>
  <c i="2" r="F35"/>
  <c l="1" r="P122"/>
  <c i="3" r="P122"/>
  <c r="R323"/>
  <c i="2" r="BK272"/>
  <c r="J272"/>
  <c r="J100"/>
  <c r="T272"/>
  <c r="BK122"/>
  <c r="J122"/>
  <c r="J98"/>
  <c r="P260"/>
  <c r="BK260"/>
  <c r="J260"/>
  <c r="J99"/>
  <c r="R272"/>
  <c i="3" r="T288"/>
  <c i="2" r="P272"/>
  <c i="3" r="T122"/>
  <c r="T323"/>
  <c r="BK122"/>
  <c r="J122"/>
  <c r="J98"/>
  <c r="P323"/>
  <c i="2" r="R122"/>
  <c r="R121"/>
  <c r="R120"/>
  <c i="3" r="R288"/>
  <c i="4" r="BK118"/>
  <c r="J118"/>
  <c r="J97"/>
  <c i="2" r="R260"/>
  <c i="3" r="BK288"/>
  <c r="J288"/>
  <c r="J99"/>
  <c i="2" r="T122"/>
  <c i="3" r="R122"/>
  <c r="R121"/>
  <c r="R120"/>
  <c r="BK323"/>
  <c r="J323"/>
  <c r="J100"/>
  <c i="4" r="P118"/>
  <c r="P117"/>
  <c i="1" r="AU97"/>
  <c i="2" r="T260"/>
  <c i="4" r="R118"/>
  <c r="R117"/>
  <c i="3" r="P288"/>
  <c i="4" r="J89"/>
  <c r="J91"/>
  <c r="J92"/>
  <c r="F114"/>
  <c r="BE119"/>
  <c r="BE127"/>
  <c r="BE129"/>
  <c r="BE133"/>
  <c r="E107"/>
  <c r="BE121"/>
  <c r="BE123"/>
  <c r="BE125"/>
  <c i="3" r="BE279"/>
  <c r="J92"/>
  <c r="BE198"/>
  <c r="BE236"/>
  <c r="BE336"/>
  <c r="BE146"/>
  <c r="BE276"/>
  <c r="BE315"/>
  <c r="BE190"/>
  <c r="BE218"/>
  <c r="BE240"/>
  <c r="BE311"/>
  <c r="BE313"/>
  <c r="BE324"/>
  <c r="F92"/>
  <c r="J114"/>
  <c r="BE177"/>
  <c r="BE229"/>
  <c r="BE266"/>
  <c r="BE317"/>
  <c r="BE319"/>
  <c r="BE327"/>
  <c r="BE341"/>
  <c i="2" r="BK121"/>
  <c r="BK120"/>
  <c r="J120"/>
  <c i="3" r="BE202"/>
  <c r="BE282"/>
  <c r="E85"/>
  <c r="BE126"/>
  <c r="BE142"/>
  <c r="BE194"/>
  <c r="BE298"/>
  <c r="BE345"/>
  <c r="BE123"/>
  <c r="BE129"/>
  <c r="BE136"/>
  <c r="BE150"/>
  <c r="BE222"/>
  <c r="BE262"/>
  <c r="BE285"/>
  <c r="J116"/>
  <c r="BE216"/>
  <c r="BE307"/>
  <c r="BE140"/>
  <c r="BE160"/>
  <c r="BE210"/>
  <c r="BE232"/>
  <c r="BE257"/>
  <c r="BE269"/>
  <c r="BE289"/>
  <c i="2" r="E85"/>
  <c r="J91"/>
  <c r="J117"/>
  <c r="BE129"/>
  <c r="BE143"/>
  <c r="BE147"/>
  <c r="BE151"/>
  <c r="BE155"/>
  <c r="BE159"/>
  <c r="BE166"/>
  <c r="BE254"/>
  <c i="1" r="AW95"/>
  <c r="BC95"/>
  <c i="2" r="BE246"/>
  <c r="BE251"/>
  <c r="BE317"/>
  <c r="J89"/>
  <c r="F92"/>
  <c r="BE123"/>
  <c i="1" r="BA95"/>
  <c i="2" r="BE187"/>
  <c r="BE191"/>
  <c r="BE198"/>
  <c r="BE202"/>
  <c r="BE227"/>
  <c r="BE232"/>
  <c r="BE236"/>
  <c i="1" r="BB95"/>
  <c i="2" r="BE257"/>
  <c r="BE261"/>
  <c r="BE265"/>
  <c r="BE267"/>
  <c r="BE273"/>
  <c r="BE282"/>
  <c r="BE287"/>
  <c r="BE292"/>
  <c r="BE297"/>
  <c r="BE307"/>
  <c r="BE126"/>
  <c r="BE136"/>
  <c r="BE175"/>
  <c r="BE179"/>
  <c r="BE183"/>
  <c r="BE194"/>
  <c r="BE239"/>
  <c r="BE248"/>
  <c r="BE301"/>
  <c i="1" r="BD95"/>
  <c i="4" r="F34"/>
  <c i="1" r="BA97"/>
  <c i="4" r="F35"/>
  <c i="1" r="BB97"/>
  <c i="2" r="J30"/>
  <c i="4" r="F37"/>
  <c i="1" r="BD97"/>
  <c i="3" r="F34"/>
  <c i="1" r="BA96"/>
  <c i="4" r="J34"/>
  <c i="1" r="AW97"/>
  <c i="3" r="F36"/>
  <c i="1" r="BC96"/>
  <c i="3" r="J34"/>
  <c i="1" r="AW96"/>
  <c i="3" r="F37"/>
  <c i="1" r="BD96"/>
  <c i="4" r="F36"/>
  <c i="1" r="BC97"/>
  <c i="3" r="F35"/>
  <c i="1" r="BB96"/>
  <c i="2" l="1" r="T121"/>
  <c r="T120"/>
  <c i="3" r="T121"/>
  <c r="T120"/>
  <c r="P121"/>
  <c r="P120"/>
  <c i="1" r="AU96"/>
  <c i="2" r="P121"/>
  <c r="P120"/>
  <c i="1" r="AU95"/>
  <c i="3" r="BK121"/>
  <c r="J121"/>
  <c r="J97"/>
  <c i="4" r="BK117"/>
  <c r="J117"/>
  <c r="J96"/>
  <c i="3" r="BK120"/>
  <c r="J120"/>
  <c r="J96"/>
  <c i="1" r="AG95"/>
  <c i="2" r="J121"/>
  <c r="J97"/>
  <c r="J96"/>
  <c i="3" r="J33"/>
  <c i="1" r="AV96"/>
  <c r="AT96"/>
  <c r="BD94"/>
  <c r="W33"/>
  <c r="BC94"/>
  <c r="W32"/>
  <c r="BB94"/>
  <c r="W31"/>
  <c i="3" r="F33"/>
  <c i="1" r="AZ96"/>
  <c i="2" r="F33"/>
  <c i="1" r="AZ95"/>
  <c i="2" r="J33"/>
  <c i="1" r="AV95"/>
  <c r="AT95"/>
  <c r="AN95"/>
  <c i="4" r="J33"/>
  <c i="1" r="AV97"/>
  <c r="AT97"/>
  <c r="BA94"/>
  <c r="W30"/>
  <c i="4" r="F33"/>
  <c i="1" r="AZ97"/>
  <c i="2" l="1" r="J39"/>
  <c i="1" r="AU94"/>
  <c r="AY94"/>
  <c r="AZ94"/>
  <c r="W29"/>
  <c i="4" r="J30"/>
  <c i="1" r="AG97"/>
  <c r="AX94"/>
  <c r="AW94"/>
  <c r="AK30"/>
  <c i="3" r="J30"/>
  <c i="1" r="AG96"/>
  <c r="AG94"/>
  <c r="AK26"/>
  <c i="4" l="1" r="J39"/>
  <c i="3" r="J39"/>
  <c i="1" r="AN96"/>
  <c r="AN97"/>
  <c r="AV94"/>
  <c r="AK29"/>
  <c r="AK35"/>
  <c l="1" r="AT94"/>
  <c l="1" r="AN94"/>
</calcChain>
</file>

<file path=xl/sharedStrings.xml><?xml version="1.0" encoding="utf-8"?>
<sst xmlns="http://schemas.openxmlformats.org/spreadsheetml/2006/main">
  <si>
    <t>Export Komplet</t>
  </si>
  <si>
    <t/>
  </si>
  <si>
    <t>2.0</t>
  </si>
  <si>
    <t>ZAMOK</t>
  </si>
  <si>
    <t>False</t>
  </si>
  <si>
    <t>{7ab341a5-ea91-483c-9e25-306414d910a9}</t>
  </si>
  <si>
    <t>0,01</t>
  </si>
  <si>
    <t>21</t>
  </si>
  <si>
    <t>15</t>
  </si>
  <si>
    <t>REKAPITULACE STAVBY</t>
  </si>
  <si>
    <t xml:space="preserve">v ---  níže se nacházejí doplnkové a pomocné údaje k sestavám  --- v</t>
  </si>
  <si>
    <t>Návod na vyplnění</t>
  </si>
  <si>
    <t>0,001</t>
  </si>
  <si>
    <t>Kód:</t>
  </si>
  <si>
    <t>633180308</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</si>
  <si>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</si>
  <si>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</si>
  <si>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trati v úseku Újezdec u Luhačovic - Luhačovice</t>
  </si>
  <si>
    <t>KSO:</t>
  </si>
  <si>
    <t>CC-CZ:</t>
  </si>
  <si>
    <t>Místo:</t>
  </si>
  <si>
    <t xml:space="preserve"> </t>
  </si>
  <si>
    <t>Datum:</t>
  </si>
  <si>
    <t>16. 8. 2023</t>
  </si>
  <si>
    <t>Zadavatel:</t>
  </si>
  <si>
    <t>IČ:</t>
  </si>
  <si>
    <t>	70994234</t>
  </si>
  <si>
    <t>Správa železnic s.o.</t>
  </si>
  <si>
    <t>DIČ:</t>
  </si>
  <si>
    <t>	CZ70994234</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</si>
  <si>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</si>
  <si>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</si>
  <si>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</si>
  <si>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</si>
  <si>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</si>
  <si>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</si>
  <si>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</si>
  <si>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</si>
  <si>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</si>
  <si>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</si>
  <si>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</si>
  <si>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</si>
  <si>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</si>
  <si>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</si>
  <si>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</si>
  <si>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</si>
  <si>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</si>
  <si>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</si>
  <si>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</si>
  <si>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</si>
  <si>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</si>
  <si>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</si>
  <si>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</si>
  <si>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</si>
  <si>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</si>
  <si>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</si>
  <si>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</si>
  <si>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</si>
  <si>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</si>
  <si>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</si>
  <si>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</si>
  <si>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</si>
  <si>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</si>
  <si>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</si>
  <si>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</si>
  <si>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</si>
  <si>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</si>
  <si>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</si>
  <si>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</si>
  <si>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</si>
  <si>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</si>
  <si>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</si>
  <si>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</si>
  <si>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</si>
  <si>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</si>
  <si>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</si>
  <si>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</si>
  <si>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</si>
  <si>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</si>
  <si>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</si>
  <si>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</si>
  <si>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</si>
  <si>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Oprava koleje v úseku km 5,876 - 6,700</t>
  </si>
  <si>
    <t>STA</t>
  </si>
  <si>
    <t>1</t>
  </si>
  <si>
    <t>{bde55bd0-925c-4220-9ef8-9bbac88cd0e7}</t>
  </si>
  <si>
    <t>2</t>
  </si>
  <si>
    <t>SO 02</t>
  </si>
  <si>
    <t>Oprava koleje v úseku km 8,145 - 9,424</t>
  </si>
  <si>
    <t>{5f23ec04-e597-49c5-9a85-691583226bdf}</t>
  </si>
  <si>
    <t>VON</t>
  </si>
  <si>
    <t>Vedlejší a ostatní náklady</t>
  </si>
  <si>
    <t>{a2b5afa6-5ffa-4c92-99a6-5af9208fe445}</t>
  </si>
  <si>
    <t>DemKRDrev</t>
  </si>
  <si>
    <t>0,787</t>
  </si>
  <si>
    <t>DemKRBet</t>
  </si>
  <si>
    <t>0,037</t>
  </si>
  <si>
    <t>KRYCÍ LIST SOUPISU PRACÍ</t>
  </si>
  <si>
    <t>UmoVolDil</t>
  </si>
  <si>
    <t>1848</t>
  </si>
  <si>
    <t>DopKam</t>
  </si>
  <si>
    <t>692,16</t>
  </si>
  <si>
    <t>VýmKolPas</t>
  </si>
  <si>
    <t>855</t>
  </si>
  <si>
    <t>SvarTer</t>
  </si>
  <si>
    <t>42</t>
  </si>
  <si>
    <t>Objekt:</t>
  </si>
  <si>
    <t>SO 01 - Oprava koleje v úseku km 5,876 - 6,700</t>
  </si>
  <si>
    <t>REKAPITULACE ČLENĚNÍ SOUPISU PRACÍ</t>
  </si>
  <si>
    <t>Kód dílu - Popis</t>
  </si>
  <si>
    <t>Cena celkem [CZK]</t>
  </si>
  <si>
    <t>Náklady ze soupisu prací</t>
  </si>
  <si>
    <t>-1</t>
  </si>
  <si>
    <t>HSV - Práce a dodávky HSV</t>
  </si>
  <si>
    <t xml:space="preserve">    5 - Komunikace pozemní</t>
  </si>
  <si>
    <t xml:space="preserve">    5.1 - Přejezdy</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</si>
  <si>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</si>
  <si>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</si>
  <si>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</si>
  <si>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</si>
  <si>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</si>
  <si>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</si>
  <si>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</si>
  <si>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</si>
  <si>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</si>
  <si>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</si>
  <si>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</si>
  <si>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</si>
  <si>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</si>
  <si>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</si>
  <si>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</si>
  <si>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</si>
  <si>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</si>
  <si>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</si>
  <si>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</si>
  <si>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</si>
  <si>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5905085015</t>
  </si>
  <si>
    <t>Souvislé čištění KL strojně koleje pražce dřevěné</t>
  </si>
  <si>
    <t>km</t>
  </si>
  <si>
    <t>Sborník UOŽI 01 2023</t>
  </si>
  <si>
    <t>4</t>
  </si>
  <si>
    <t>-1992628174</t>
  </si>
  <si>
    <t>PP</t>
  </si>
  <si>
    <t>Souvislé čištění KL strojně koleje pražce dřevěné. Poznámka: 1. V cenách jsou započteny náklady na kontinuální čištění KL strojní čističkou, rozprostření výzisku na terén nebo naložení na dopravní prostředek, úpravu směrového a výškového uspořádání do projektované polohy včetně měření mezních stavebních odchylek dle ČSN a technologických veličin, předání tištěných výstupů a úpravu KL do profilu. Platí i pro čištění KL současně s výměnou pražců. 2. V cenách nejsou obsaženy náklady na dodávku a doplnění kameniva, následnou úpravu směrového a výškového uspořádání, dodávku a doplnění kameniva pro následnou úpravu směrového a výškového uspořádání, na snížení KL pod patou kolejnice, dopravu výzisku na skládku a skládkovné.</t>
  </si>
  <si>
    <t>VV</t>
  </si>
  <si>
    <t>5905085045</t>
  </si>
  <si>
    <t>Souvislé čištění KL strojně koleje pražce betonové</t>
  </si>
  <si>
    <t>-135769920</t>
  </si>
  <si>
    <t>Souvislé čištění KL strojně koleje pražce betonové. Poznámka: 1. V cenách jsou započteny náklady na kontinuální čištění KL strojní čističkou, rozprostření výzisku na terén nebo naložení na dopravní prostředek, úpravu směrového a výškového uspořádání do projektované polohy včetně měření mezních stavebních odchylek dle ČSN a technologických veličin, předání tištěných výstupů a úpravu KL do profilu. Platí i pro čištění KL současně s výměnou pražců. 2. V cenách nejsou obsaženy náklady na dodávku a doplnění kameniva, následnou úpravu směrového a výškového uspořádání, dodávku a doplnění kameniva pro následnou úpravu směrového a výškového uspořádání, na snížení KL pod patou kolejnice, dopravu výzisku na skládku a skládkovné.</t>
  </si>
  <si>
    <t>3</t>
  </si>
  <si>
    <t>5907050120</t>
  </si>
  <si>
    <t>Dělení kolejnic kyslíkem, soustavy S49 nebo T</t>
  </si>
  <si>
    <t>kus</t>
  </si>
  <si>
    <t>1061364786</t>
  </si>
  <si>
    <t>Dělení kolejnic kyslíkem, soustavy S49 nebo T. Poznámka: 1. V cenách jsou započteny náklady na manipulaci, podložení, označení a provedení řezu kolejnice.</t>
  </si>
  <si>
    <t>dělění za a před spojkami a ZÚ a KÚ</t>
  </si>
  <si>
    <t>112-22</t>
  </si>
  <si>
    <t>dělení do mezipražcových prostor</t>
  </si>
  <si>
    <t>SvarTer - 22</t>
  </si>
  <si>
    <t>Součet</t>
  </si>
  <si>
    <t>5907050020</t>
  </si>
  <si>
    <t>Dělení kolejnic řezáním nebo rozbroušením, soustavy S49 nebo T</t>
  </si>
  <si>
    <t>24841698</t>
  </si>
  <si>
    <t>Dělení kolejnic řezáním nebo rozbroušením, soustavy S49 nebo T. Poznámka: 1. V cenách jsou započteny náklady na manipulaci, podložení, označení a provedení řezu kolejnice.</t>
  </si>
  <si>
    <t>zaříznutí do mezipražcových prostor kolejnic 360HT</t>
  </si>
  <si>
    <t>2+22</t>
  </si>
  <si>
    <t>při demontáži</t>
  </si>
  <si>
    <t>22</t>
  </si>
  <si>
    <t>5910135010</t>
  </si>
  <si>
    <t>Demontáž pražcové kotvy v koleji</t>
  </si>
  <si>
    <t>-1999441443</t>
  </si>
  <si>
    <t>Demontáž pražcové kotvy v koleji. Poznámka: 1. V cenách jsou započteny náklady na odstranění kameniva, demontáž, dohození a úpravu kameniva a naložení výzisku na dopravní prostředek.</t>
  </si>
  <si>
    <t>pražcové kotvy na stycích</t>
  </si>
  <si>
    <t>18*6</t>
  </si>
  <si>
    <t>6</t>
  </si>
  <si>
    <t>5911707025</t>
  </si>
  <si>
    <t>Demontáž pojistných úhelníků na mostech tvar S49, T, A</t>
  </si>
  <si>
    <t>m</t>
  </si>
  <si>
    <t>2147309956</t>
  </si>
  <si>
    <t>Demontáž pojistných úhelníků na mostech tvar S49, T, A. Poznámka: 1. V cenách jsou započteny náklady na demontáž, manipulaci a naložení na dopravní prostředek nebo uložení mimo most.</t>
  </si>
  <si>
    <t>pojistné úhelníky na stycích</t>
  </si>
  <si>
    <t>4*4</t>
  </si>
  <si>
    <t>7</t>
  </si>
  <si>
    <t>5999010010</t>
  </si>
  <si>
    <t>Vyjmutí a snesení konstrukcí nebo dílů hmotnosti do 10 t</t>
  </si>
  <si>
    <t>t</t>
  </si>
  <si>
    <t>583320870</t>
  </si>
  <si>
    <t>Vyjmutí a snesení konstrukcí nebo dílů hmotnosti do 10 t. Poznámka: 1. V cenách jsou započteny náklady na manipulaci vyjmutí a snesení zdvihacím prostředkem, naložení, složení, přeprava v místě technologické manipulace. Položka obsahuje náklady na práce v blízkosti trakčního vedení.</t>
  </si>
  <si>
    <t>vyjmutí KP s dřevěnými pražci (296 t/km)</t>
  </si>
  <si>
    <t>VyjKPDrev</t>
  </si>
  <si>
    <t>DemKRDrev*296</t>
  </si>
  <si>
    <t>8</t>
  </si>
  <si>
    <t>5999010020</t>
  </si>
  <si>
    <t>Vyjmutí a snesení konstrukcí nebo dílů hmotnosti přes 10 do 20 t</t>
  </si>
  <si>
    <t>151119316</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</si>
  <si>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</si>
  <si>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vyjmutí KP s betonovými pražci (550 t/km)</t>
  </si>
  <si>
    <t>VyjKPBet</t>
  </si>
  <si>
    <t>DemKRBet*550</t>
  </si>
  <si>
    <t>9</t>
  </si>
  <si>
    <t>5906135035</t>
  </si>
  <si>
    <t>Demontáž kolejového roštu koleje na úložišti pražce dřevěné, tvar S49, T, 49E1</t>
  </si>
  <si>
    <t>2131266718</t>
  </si>
  <si>
    <t>Demontáž kolejového roštu koleje na úložišti pražce dřevěné, tvar S49, T, 49E1. Poznámka: 1. V cenách jsou započteny náklady na demontáž a rozebrání kolejového roštu do součástí, manipulaci, naložení výzisku na dopravní prostředek a uložení na úložišti. 2. V cenách nejsou obsaženy náklady na dopravu a vytřídění.</t>
  </si>
  <si>
    <t>P</t>
  </si>
  <si>
    <t>Poznámka k položce:_x000d_
včetně třídění materiálu</t>
  </si>
  <si>
    <t>úseky s dřevěnými pražci</t>
  </si>
  <si>
    <t>km 5,902 - 6,689</t>
  </si>
  <si>
    <t>6,689-5,902</t>
  </si>
  <si>
    <t>10</t>
  </si>
  <si>
    <t>5906135155</t>
  </si>
  <si>
    <t>Demontáž kolejového roštu koleje na úložišti pražce betonové, tvar S49, T, 49E1</t>
  </si>
  <si>
    <t>1585976532</t>
  </si>
  <si>
    <t>Demontáž kolejového roštu koleje na úložišti pražce betonové, tvar S49, T, 49E1. Poznámka: 1. V cenách jsou započteny náklady na demontáž a rozebrání kolejového roštu do součástí, manipulaci, naložení výzisku na dopravní prostředek a uložení na úložišti. 2. V cenách nejsou obsaženy náklady na dopravu a vytřídění.</t>
  </si>
  <si>
    <t>úseky s betonovými pražci</t>
  </si>
  <si>
    <t>km 5,876 - 5,902</t>
  </si>
  <si>
    <t>5,902-5,876</t>
  </si>
  <si>
    <t>km 6,689 - 6,700</t>
  </si>
  <si>
    <t>6,700-6,689</t>
  </si>
  <si>
    <t>11</t>
  </si>
  <si>
    <t>5906125335</t>
  </si>
  <si>
    <t>Montáž kolejového roštu na úložišti pražce betonové vystrojené S49, 49E1</t>
  </si>
  <si>
    <t>1269290645</t>
  </si>
  <si>
    <t>Montáž kolejového roštu na úložišti pražce betonové vystrojené S49, 49E1. Poznámka: 1. V cenách jsou započteny náklady na úpravu plochy pro montáž, manipulaci a montáž KR, u nevystrojených pražců dřevěných i vrtání. 2. V cenách nejsou obsaženy náklady na dodávku materiálu.</t>
  </si>
  <si>
    <t>nový rošt do KP</t>
  </si>
  <si>
    <t>MonKR</t>
  </si>
  <si>
    <t>DemKRBet+DemKRDrev</t>
  </si>
  <si>
    <t>12</t>
  </si>
  <si>
    <t>5905065010</t>
  </si>
  <si>
    <t>Samostatná úprava vrstvy kolejového lože pod ložnou plochou pražců v koleji</t>
  </si>
  <si>
    <t>m2</t>
  </si>
  <si>
    <t>1388104950</t>
  </si>
  <si>
    <t>Samostatná úprava vrstvy kolejového lože pod ložnou plochou pražců v koleji. Poznámka: 1. V cenách jsou započteny náklady na urovnání a homogenizaci vrstvy kameniva. 2. V cenách nejsou obsaženy náklady na dodávku a doplnění kameniva.</t>
  </si>
  <si>
    <t>úprava KL před položením KP</t>
  </si>
  <si>
    <t>(DemKRBet+DemKRDrev)*1000*3,6</t>
  </si>
  <si>
    <t>13</t>
  </si>
  <si>
    <t>5999015020</t>
  </si>
  <si>
    <t>Vložení konstrukcí nebo dílů hmotnosti přes 10 do 20 t</t>
  </si>
  <si>
    <t>-351601535</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</si>
  <si>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</si>
  <si>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vložení nových KP na bet. pražcích (625 t/km)</t>
  </si>
  <si>
    <t>(DemKRBet+DemKRDrev)*625</t>
  </si>
  <si>
    <t>14</t>
  </si>
  <si>
    <t>5905105030</t>
  </si>
  <si>
    <t>Doplnění KL kamenivem souvisle strojně v koleji</t>
  </si>
  <si>
    <t>m3</t>
  </si>
  <si>
    <t>-1208545301</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</si>
  <si>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</si>
  <si>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předpoklad výzisku 60 % kameniva ze SČ (2100 m3/km)</t>
  </si>
  <si>
    <t>(DemKRBet+DemKRDrev)*2100*0,4</t>
  </si>
  <si>
    <t>5909031020</t>
  </si>
  <si>
    <t>Úprava GPK koleje směrové a výškové uspořádání pražce betonové</t>
  </si>
  <si>
    <t>-103296958</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</si>
  <si>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</si>
  <si>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DemKrDrev + DemKRBet</t>
  </si>
  <si>
    <t>16</t>
  </si>
  <si>
    <t>5909032020</t>
  </si>
  <si>
    <t>Přesná úprava GPK koleje směrové a výškové uspořádání pražce betonové</t>
  </si>
  <si>
    <t>-1707938841</t>
  </si>
  <si>
    <t>Přesná úprava GPK koleje směrové a výškové uspořádání pražce betonové.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</si>
  <si>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navazující úseky</t>
  </si>
  <si>
    <t>0,10</t>
  </si>
  <si>
    <t>17</t>
  </si>
  <si>
    <t>5905115010</t>
  </si>
  <si>
    <t>Příplatek za úpravu nadvýšení KL v oblouku o malém poloměru</t>
  </si>
  <si>
    <t>-353382384</t>
  </si>
  <si>
    <t>Příplatek za úpravu nadvýšení KL v oblouku o malém poloměru. Poznámka: 1. V cenách jsou započteny náklady na úpravu nadvýšení KL ručně. 2. V cenách nejsou obsaženy náklady na doplnění a zřízení nadvýšení z vozů a na dodávku kameniva.</t>
  </si>
  <si>
    <t>dle tabulky oblouků</t>
  </si>
  <si>
    <t>722</t>
  </si>
  <si>
    <t>18</t>
  </si>
  <si>
    <t>5907025016</t>
  </si>
  <si>
    <t>Výměna kolejnicových pásů stávající upevnění, tvar S49, T, 49E1</t>
  </si>
  <si>
    <t>-1820760731</t>
  </si>
  <si>
    <t>Výměna kolejnicových pásů stávající upevnění, tvar S49, T,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</si>
  <si>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nové vnější pásy 49E1 350HT</t>
  </si>
  <si>
    <t>km 5,886 - 6,085</t>
  </si>
  <si>
    <t>6085-5886</t>
  </si>
  <si>
    <t>km 6,131 - 6,160</t>
  </si>
  <si>
    <t>6160-6131</t>
  </si>
  <si>
    <t>km 6,678 - 6,690</t>
  </si>
  <si>
    <t>6690-6678</t>
  </si>
  <si>
    <t>Mezisoučet</t>
  </si>
  <si>
    <t>nové vnitřní pásy 49E1 R260</t>
  </si>
  <si>
    <t>km 5,879 - 5,886</t>
  </si>
  <si>
    <t>(5886-5878,5)*2</t>
  </si>
  <si>
    <t>km 6133 - 6530</t>
  </si>
  <si>
    <t>6530-6133</t>
  </si>
  <si>
    <t>km 6,536 - 6,707 (pravý pás)</t>
  </si>
  <si>
    <t>6707-6536</t>
  </si>
  <si>
    <t>km 6,669 - 6,707 (levý pás)</t>
  </si>
  <si>
    <t>6707-6690</t>
  </si>
  <si>
    <t>nové oba pásy 49E1 R260</t>
  </si>
  <si>
    <t>19</t>
  </si>
  <si>
    <t>5910136010</t>
  </si>
  <si>
    <t>Montáž pražcové kotvy v koleji</t>
  </si>
  <si>
    <t>2071779556</t>
  </si>
  <si>
    <t>Montáž pražcové kotvy v koleji. Poznámka: 1. V cenách jsou započteny náklady na odstranění kameniva, montáž, ošetření součásti mazivem a úpravu kameniva. 2. V cenách nejsou obsaženy náklady na dodávku materiálu.</t>
  </si>
  <si>
    <t>1077</t>
  </si>
  <si>
    <t>MonPK</t>
  </si>
  <si>
    <t>20</t>
  </si>
  <si>
    <t>5910040315</t>
  </si>
  <si>
    <t>Umožnění volné dilatace kolejnice demontáž upevňovadel s osazením kluzných podložek</t>
  </si>
  <si>
    <t>2020561648</t>
  </si>
  <si>
    <t>Umožnění volné dilatace kolejnice demontáž upevňovadel s osazením kluzných podložek. Poznámka: 1. V cenách jsou započteny náklady na uvolnění, demontáž a rovnoměrné prodloužení nebo zkrácení kolejnice, vyznačení značek a vedení dokumentace. 2. V cenách nejsou obsaženy náklady na demontáž kolejnicových spojek.</t>
  </si>
  <si>
    <t>délka celého úseku + 2 x 50 m navázání na stáv. BK</t>
  </si>
  <si>
    <t>(6700-5876)*2 + 4*50</t>
  </si>
  <si>
    <t>5910035030</t>
  </si>
  <si>
    <t>Dosažení dovolené upínací teploty v BK prodloužením kolejnicového pásu v koleji tv. S49</t>
  </si>
  <si>
    <t>svar</t>
  </si>
  <si>
    <t>-2131013180</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</si>
  <si>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</si>
  <si>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5910020030</t>
  </si>
  <si>
    <t>Svařování kolejnic termitem plný předehřev standardní spára svar sériový tv. S49</t>
  </si>
  <si>
    <t>1028959869</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</si>
  <si>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</si>
  <si>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svary už. kolejnic = celý úsek - úsesky s novými kolejnicemi / průměrná délka kol. pole</t>
  </si>
  <si>
    <t>((DemKRBet+DemKrDrev)*2000-VýmKolPas+19)/29</t>
  </si>
  <si>
    <t>svary nových kol. (závěrné)</t>
  </si>
  <si>
    <t>8+6</t>
  </si>
  <si>
    <t>23</t>
  </si>
  <si>
    <t>5910020320</t>
  </si>
  <si>
    <t>Svařování kolejnic termitem plný předehřev standardní spára svar přechodový tv. R65/S49</t>
  </si>
  <si>
    <t>1816348105</t>
  </si>
  <si>
    <t>Svařování kolejnic termitem plný předehřev standardní spára svar přechodový tv. R65/S49.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</si>
  <si>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24</t>
  </si>
  <si>
    <t>5910030310</t>
  </si>
  <si>
    <t>Příplatek za směrové vyrovnání kolejnic v obloucích o poloměru 300 m a menším</t>
  </si>
  <si>
    <t>1947238836</t>
  </si>
  <si>
    <t>Příplatek za směrové vyrovnání kolejnic v obloucích o poloměru 300 m a menším. Poznámka: 1. V cenách jsou započteny náklady na použití přípravku pro směrové vyrovnání kolejnic.</t>
  </si>
  <si>
    <t>svarter-8 "(odečet míst s poloměrem nad 300 m)"</t>
  </si>
  <si>
    <t>25</t>
  </si>
  <si>
    <t>5910040415</t>
  </si>
  <si>
    <t>Umožnění volné dilatace kolejnice montáž upevňovadel s odstraněním kluzných podložek</t>
  </si>
  <si>
    <t>-1699362636</t>
  </si>
  <si>
    <t>Umožnění volné dilatace kolejnice montáž upevňovadel s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</si>
  <si>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26</t>
  </si>
  <si>
    <t>M</t>
  </si>
  <si>
    <t>5955101005</t>
  </si>
  <si>
    <t>Kamenivo drcené štěrk frakce 31,5/63 třídy min. BII</t>
  </si>
  <si>
    <t>512</t>
  </si>
  <si>
    <t>446085435</t>
  </si>
  <si>
    <t>DopKam*1,7</t>
  </si>
  <si>
    <t>27</t>
  </si>
  <si>
    <t>5958125000</t>
  </si>
  <si>
    <t>Komplety s antikorozní úpravou Skl 14 (svěrka Skl14, vrtule R1, podložka Uls7)</t>
  </si>
  <si>
    <t>-1688024920</t>
  </si>
  <si>
    <t>10*4</t>
  </si>
  <si>
    <t>5.1</t>
  </si>
  <si>
    <t>Přejezdy</t>
  </si>
  <si>
    <t>28</t>
  </si>
  <si>
    <t>5913105010</t>
  </si>
  <si>
    <t>Demontáž zádlažbové přejezdové konstrukce část vnější a vnitřní bez závěrných zídek</t>
  </si>
  <si>
    <t>-1492169051</t>
  </si>
  <si>
    <t>Demontáž zádlažbové přejezdové konstrukce část vnější a vnitřní bez závěrných zídek. Poznámka: 1. V cenách jsou započteny náklady na demontáž konstrukce a naložení na dopravní prostředek.</t>
  </si>
  <si>
    <t>přejezd P8041</t>
  </si>
  <si>
    <t>5,25</t>
  </si>
  <si>
    <t>29</t>
  </si>
  <si>
    <t>5908050045</t>
  </si>
  <si>
    <t>Výměna upevnění bezpokladnicového komplety</t>
  </si>
  <si>
    <t>úl.pl.</t>
  </si>
  <si>
    <t>1621116739</t>
  </si>
  <si>
    <t>Výměna upevnění bezpokladnicového komplety. Poznámka: 1. V cenách jsou započteny náklady na demontáž, výměnu a montáž, ošetření součástí mazivem a naložení výzisku na dopravní prostředek. 2. V cenách nejsou obsaženy náklady na vrtání pražce a dodávku materiálu.</t>
  </si>
  <si>
    <t>30</t>
  </si>
  <si>
    <t>5913110010</t>
  </si>
  <si>
    <t>Montáž zádlažbové přejezdové konstrukce část vnější a vnitřní bez závěrných zídek</t>
  </si>
  <si>
    <t>-990330939</t>
  </si>
  <si>
    <t>Montáž zádlažbové přejezdové konstrukce část vnější a vnitřní bez závěrných zídek. Poznámka: 1. V cenách jsou započteny náklady na montáž konstrukce. 2. V cenách nejsou obsaženy náklady na dodávku materiálu.</t>
  </si>
  <si>
    <t>Poznámka k položce:_x000d_
cena včeteně dřevěných prvků pro podložení a rektifikaci betonových dílů</t>
  </si>
  <si>
    <t>OST</t>
  </si>
  <si>
    <t>Ostatní</t>
  </si>
  <si>
    <t>31</t>
  </si>
  <si>
    <t>9902200100</t>
  </si>
  <si>
    <t>Doprava obousměrná mechanizací o nosnosti přes 3,5 t objemnějšího kusového materiálu (prefabrikátů, stožárů, výhybek, rozvaděčů, vybouraných hmot atd.) do 10 km</t>
  </si>
  <si>
    <t>394867314</t>
  </si>
  <si>
    <t>Doprava obousměrná mechanizací o nosnosti přes 3,5 t objemnějšího kusového materiálu (prefabrikátů, stožárů, výhybek, rozvaděčů, vybouraných hmot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</si>
  <si>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Poznámka k položce:_x000d_
doprava kolejových polí</t>
  </si>
  <si>
    <t>odvoz kolejových polí</t>
  </si>
  <si>
    <t>dovoz kolejových polí</t>
  </si>
  <si>
    <t>32</t>
  </si>
  <si>
    <t>9902400300</t>
  </si>
  <si>
    <t>Doprava jednosměrná mechanizací o nosnosti přes 3,5 t objemnějšího kusového materiálu (prefabrikátů, stožárů, výhybek, rozvaděčů, vybouraných hmot atd.) do 30 km</t>
  </si>
  <si>
    <t>-552675636</t>
  </si>
  <si>
    <t>Doprava jednosměrná mechanizací o nosnosti přes 3,5 t objemnějšího kusového materiálu (prefabrikátů, stožárů, výhybek, rozvaděčů, vybouraných hmot atd.) do 30 km Poznámka: 1. Ceny jsou určeny pro dopravu silničními i kolejovými vozidly. Objednatel předpokládá dopravu materiálu z nejbližšího místa (lomu, skládky) a to s využitím dopravy po železnici s využitím systému volných vozů, tzn. bez fakturace zpáteční cesty.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</si>
  <si>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přeprava pražců z žpsv Uh. Ostroh</t>
  </si>
  <si>
    <t>přeprava pražců z Uh. Ostrohu</t>
  </si>
  <si>
    <t>3378*0,327</t>
  </si>
  <si>
    <t>33</t>
  </si>
  <si>
    <t>9902400600</t>
  </si>
  <si>
    <t>Doprava jednosměrná mechanizací o nosnosti přes 3,5 t objemnějšího kusového materiálu (prefabrikátů, stožárů, výhybek, rozvaděčů, vybouraných hmot atd.) do 80 km</t>
  </si>
  <si>
    <t>-1106046095</t>
  </si>
  <si>
    <t>Doprava jednosměrná mechanizací o nosnosti přes 3,5 t objemnějšího kusového materiálu (prefabrikátů, stožárů, výhybek, rozvaděčů, vybouraných hmot atd.) do 80 km Poznámka: 1. Ceny jsou určeny pro dopravu silničními i kolejovými vozidly. Objednatel předpokládá dopravu materiálu z nejbližšího místa (lomu, skládky) a to s využitím dopravy po železnici s využitím systému volných vozů, tzn. bez fakturace zpáteční cesty.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</si>
  <si>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přeprava pražců z žpsv Doloplazy</t>
  </si>
  <si>
    <t>přeprava pražců z Doloplaz</t>
  </si>
  <si>
    <t>51*0,36</t>
  </si>
  <si>
    <t>34</t>
  </si>
  <si>
    <t>9902300800</t>
  </si>
  <si>
    <t>Doprava jednosměrná mechanizací o nosnosti přes 3,5 t sypanin (kameniva, písku, suti, dlažebních kostek, atd.) do 150 km</t>
  </si>
  <si>
    <t>-1506481598</t>
  </si>
  <si>
    <t>Doprava jednosměrná mechanizací o nosnosti přes 3,5 t sypanin (kameniva, písku, suti, dlažebních kostek, atd.) do 150 km Poznámka: 1. Ceny jsou určeny pro dopravu silničními i kolejovými vozidly. Objednatel předpokládá dopravu materiálu z nejbližšího místa (lomu, skládky) a to s využitím dopravy po železnici s využitím systému volných vozů, tzn. bez fakturace zpáteční cesty.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</si>
  <si>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doprava kameniva</t>
  </si>
  <si>
    <t>kamenivo fr. 32,5/63</t>
  </si>
  <si>
    <t>dopkam*1,7</t>
  </si>
  <si>
    <t>35</t>
  </si>
  <si>
    <t>9902900200</t>
  </si>
  <si>
    <t>Naložení objemnějšího kusového materiálu, vybouraných hmot</t>
  </si>
  <si>
    <t>-2013600917</t>
  </si>
  <si>
    <t xml:space="preserve">Naložení objemnějšího kusového materiálu, vybouraných hmot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</si>
  <si>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36</t>
  </si>
  <si>
    <t>9902900400</t>
  </si>
  <si>
    <t>Složení objemnějšího kusového materiálu, vybouraných hmot</t>
  </si>
  <si>
    <t>774025746</t>
  </si>
  <si>
    <t xml:space="preserve">Složení objemnějšího kusového materiálu, vybouraných hmot   Poznámka: 1. Ceny jsou určeny pro skládání materiálu z vlastních zásob objednatele.</t>
  </si>
  <si>
    <t>Poznámka k položce:_x000d_
složení pražců v Újezdci u Luh.</t>
  </si>
  <si>
    <t>složení všech nových kolejnic v koleji</t>
  </si>
  <si>
    <t>105</t>
  </si>
  <si>
    <t>37</t>
  </si>
  <si>
    <t>9903200100</t>
  </si>
  <si>
    <t>Přeprava mechanizace na místo prováděných prací o hmotnosti přes 12 t přes 50 do 100 km</t>
  </si>
  <si>
    <t>1821071194</t>
  </si>
  <si>
    <t>Přeprava mechanizace na místo prováděných prací o hmotnosti přes 12 t přes 50 do 100 km Poznámka: 1. Ceny jsou určeny pro dopravu mechanizmů na místo prováděných prací po silnici i po kolejích. 2. V ceně jsou započteny i náklady na zpáteční cestu dopravního prostředku. Měrnou jednotkou je kus přepravovaného stroje.</t>
  </si>
  <si>
    <t>položka společná pro SO 01 a SO 01</t>
  </si>
  <si>
    <t>ASP</t>
  </si>
  <si>
    <t>KP</t>
  </si>
  <si>
    <t>dvoucestný bagr</t>
  </si>
  <si>
    <t>38</t>
  </si>
  <si>
    <t>9903200200</t>
  </si>
  <si>
    <t>Přeprava mechanizace na místo prováděných prací o hmotnosti přes 12 t do 200 km</t>
  </si>
  <si>
    <t>1406457519</t>
  </si>
  <si>
    <t>Přeprava mechanizace na místo prováděných prací o hmotnosti přes 12 t do 200 km Poznámka: 1. Ceny jsou určeny pro dopravu mechanizmů na místo prováděných prací po silnici i po kolejích. 2. V ceně jsou započteny i náklady na zpáteční cestu dopravního prostředku. Měrnou jednotkou je kus přepravovaného stroje.</t>
  </si>
  <si>
    <t>pokladač KP</t>
  </si>
  <si>
    <t>SČ</t>
  </si>
  <si>
    <t>0,937</t>
  </si>
  <si>
    <t>0,265</t>
  </si>
  <si>
    <t>DemKROsa</t>
  </si>
  <si>
    <t>0,05</t>
  </si>
  <si>
    <t>SvarZav</t>
  </si>
  <si>
    <t>2758</t>
  </si>
  <si>
    <t>1104,68</t>
  </si>
  <si>
    <t>1260</t>
  </si>
  <si>
    <t>SO 02 - Oprava koleje v úseku km 8,145 - 9,424</t>
  </si>
  <si>
    <t>61</t>
  </si>
  <si>
    <t>VýmKL</t>
  </si>
  <si>
    <t>95</t>
  </si>
  <si>
    <t>VPSpraz</t>
  </si>
  <si>
    <t>47</t>
  </si>
  <si>
    <t>-550256349</t>
  </si>
  <si>
    <t>-1975092485</t>
  </si>
  <si>
    <t>941939320</t>
  </si>
  <si>
    <t>dělění za a před spojkami a ZÚ a KÚ a do 30 m kol. polí</t>
  </si>
  <si>
    <t>72+88</t>
  </si>
  <si>
    <t>zaříznutí do mezipražcových prostor</t>
  </si>
  <si>
    <t>Svarzav</t>
  </si>
  <si>
    <t>1699138435</t>
  </si>
  <si>
    <t>-339469192</t>
  </si>
  <si>
    <t>-1509523752</t>
  </si>
  <si>
    <t>1480358227</t>
  </si>
  <si>
    <t>5906140035</t>
  </si>
  <si>
    <t>Demontáž kolejového roštu koleje v ose koleje pražce dřevěné, tvar S49, T, 49E1</t>
  </si>
  <si>
    <t>1530543394</t>
  </si>
  <si>
    <t>Demontáž kolejového roštu koleje v ose koleje pražce dřevěné, tvar S49, T, 49E1. Poznámka: 1. V cenách jsou započteny náklady na případné odstranění kameniva, rozebrání roštu do součástí, manipulaci, naložení výzisku na dopravní prostředek a uložení na úložišti. 2. V cenách nejsou obsaženy náklady na dopravu a vytřídění.</t>
  </si>
  <si>
    <t>demontáž v ose</t>
  </si>
  <si>
    <t>km 8,940 - 8,983 - most - výběhy pojistných úhelníků</t>
  </si>
  <si>
    <t>2*0,012</t>
  </si>
  <si>
    <t>km 9,096 - 9,108 - přejezd P8045</t>
  </si>
  <si>
    <t xml:space="preserve">9,108 - 9,096 </t>
  </si>
  <si>
    <t>km 9,198 - 9,212 - přejezd P8046</t>
  </si>
  <si>
    <t>9,212 - 9,198</t>
  </si>
  <si>
    <t>686169956</t>
  </si>
  <si>
    <t>km 8,161 - 8,578</t>
  </si>
  <si>
    <t>8,578 - 8,161</t>
  </si>
  <si>
    <t>km 8,743 - 8,940</t>
  </si>
  <si>
    <t>8,940 - 8,743</t>
  </si>
  <si>
    <t>km 8,982 - 9,096</t>
  </si>
  <si>
    <t>9,096 - 8,982</t>
  </si>
  <si>
    <t>km 9,108 - 9,198</t>
  </si>
  <si>
    <t>9,198 - 9,108</t>
  </si>
  <si>
    <t>km 9,212 - 9,304</t>
  </si>
  <si>
    <t>9,304 - 9,212</t>
  </si>
  <si>
    <t>km 9,397 - 9,424</t>
  </si>
  <si>
    <t>9,424 - 9,397</t>
  </si>
  <si>
    <t>-1334901125</t>
  </si>
  <si>
    <t>km 8,145 - 8,161</t>
  </si>
  <si>
    <t>8,161-8,145</t>
  </si>
  <si>
    <t>km 8,578 - 8,598</t>
  </si>
  <si>
    <t>8,598 - 8,578</t>
  </si>
  <si>
    <t>km 8,607 - 8,743</t>
  </si>
  <si>
    <t>8,743 - 8,607</t>
  </si>
  <si>
    <t>km 9,304 - 9,397</t>
  </si>
  <si>
    <t>9,397 - 9,304</t>
  </si>
  <si>
    <t>5905035110</t>
  </si>
  <si>
    <t>Výměna KL malou těžící mechanizací včetně lavičky pod ložnou plochou pražce lože otevřené</t>
  </si>
  <si>
    <t>-463629610</t>
  </si>
  <si>
    <t>Výměna KL malou těžící mechanizací včetně lavičky pod ložnou plochou pražce lože otevřené. Poznámka: 1. V cenách jsou započteny náklady na odtěžení KL s použitím minirypadla, rozprostření výzisku na terén nebo naložení na dopravní prostředek, přehození kameniva, zřízení KL, úprava KL do profilu a jeho případné snížení pod patou kolejnice. U výměny KL v celém profilu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</si>
  <si>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místa bez dosahu SČ</t>
  </si>
  <si>
    <t>DemKROsa*1900</t>
  </si>
  <si>
    <t>133986928</t>
  </si>
  <si>
    <t>-898326199</t>
  </si>
  <si>
    <t>5906130345</t>
  </si>
  <si>
    <t>Montáž kolejového roštu v ose koleje pražce betonové vystrojené, tvar S49, 49E1</t>
  </si>
  <si>
    <t>1815576720</t>
  </si>
  <si>
    <t>Montáž kolejového roštu v ose koleje pražce betonové vystrojené, tvar S49, 49E1. Poznámka: 1. V cenách jsou započteny náklady na manipulaci a montáž KR, u pražců dřevěných nevystrojených i na vrtání pražců. 2. V cenách nejsou obsaženy náklady na dodávku materiálu.</t>
  </si>
  <si>
    <t>5906130035</t>
  </si>
  <si>
    <t>Montáž kolejového roštu v ose koleje pražce dřevěné nevystrojené, tvar S49, 49E1</t>
  </si>
  <si>
    <t>-1149459604</t>
  </si>
  <si>
    <t>Montáž kolejového roštu v ose koleje pražce dřevěné nevystrojené, tvar S49, 49E1. Poznámka: 1. V cenách jsou započteny náklady na manipulaci a montáž KR, u pražců dřevěných nevystrojených i na vrtání pražců. 2. V cenách nejsou obsaženy náklady na dodávku materiálu.</t>
  </si>
  <si>
    <t>montáž v ose</t>
  </si>
  <si>
    <t>5911709025</t>
  </si>
  <si>
    <t>Montáž pojistných úhelníků na mostech tvar S49, T, A</t>
  </si>
  <si>
    <t>-1829030435</t>
  </si>
  <si>
    <t>Montáž pojistných úhelníků na mostech tvar S49, T, A. Poznámka: 1. V cenách jsou započteny náklady na montáž, vrtání otvorů pro vrtule. 2. V cenách nejsou obsaženy náklady na dodávku materiálu.</t>
  </si>
  <si>
    <t>-940469809</t>
  </si>
  <si>
    <t>1778442653</t>
  </si>
  <si>
    <t>předpoklad výzisku 60 % kameniva ze SČ (2200 m3/km - nový profil KL)</t>
  </si>
  <si>
    <t>místa s odtěženým KL</t>
  </si>
  <si>
    <t>1961889009</t>
  </si>
  <si>
    <t>948276980</t>
  </si>
  <si>
    <t>0,1</t>
  </si>
  <si>
    <t>932215870</t>
  </si>
  <si>
    <t>843</t>
  </si>
  <si>
    <t>1949141291</t>
  </si>
  <si>
    <t>vnější pásy 49E1 350HT</t>
  </si>
  <si>
    <t>km 8,155 - 8,315</t>
  </si>
  <si>
    <t>8315-8155</t>
  </si>
  <si>
    <t>km 8,345 - 8,585</t>
  </si>
  <si>
    <t>8585-8345</t>
  </si>
  <si>
    <t>km 8,735 - 9,035</t>
  </si>
  <si>
    <t>9035-8735</t>
  </si>
  <si>
    <t>km 9,046 - 9,306</t>
  </si>
  <si>
    <t>9306-9046</t>
  </si>
  <si>
    <t>výměna kolejnic 49E1 R260 oba pásy</t>
  </si>
  <si>
    <t>km 8,585 - 8,735</t>
  </si>
  <si>
    <t>(8735 - 8585)*2</t>
  </si>
  <si>
    <t>817239112</t>
  </si>
  <si>
    <t>1071</t>
  </si>
  <si>
    <t>1572985602</t>
  </si>
  <si>
    <t>(9424-8145)*2 + 4*50</t>
  </si>
  <si>
    <t>-1505955285</t>
  </si>
  <si>
    <t>710079951</t>
  </si>
  <si>
    <t>((9,424-8,145)*2000-VýmKolPas+7)/29</t>
  </si>
  <si>
    <t>8+8</t>
  </si>
  <si>
    <t>-2026163285</t>
  </si>
  <si>
    <t>SvarTer-16</t>
  </si>
  <si>
    <t>-680317073</t>
  </si>
  <si>
    <t>787355481</t>
  </si>
  <si>
    <t>5958125010</t>
  </si>
  <si>
    <t>Komplety s antikorozní úpravou ŽS 4 (svěrka ŽS4, šroub RS 1, matice M24, podložka Fe6)</t>
  </si>
  <si>
    <t>-389894711</t>
  </si>
  <si>
    <t>VPSpraz*4</t>
  </si>
  <si>
    <t>5913035210</t>
  </si>
  <si>
    <t>Demontáž celopryžové přejezdové konstrukce silně zatížené v koleji část vnější a vnitřní bez závěrných zídek</t>
  </si>
  <si>
    <t>-1874101491</t>
  </si>
  <si>
    <t>Demontáž celopryžové přejezdové konstrukce silně zatížené v koleji část vnější a vnitřní bez závěrných zídek. Poznámka: 1. V cenách jsou započteny náklady na demontáž konstrukce, naložení na dopravní prostředek.</t>
  </si>
  <si>
    <t>přejezd P8044</t>
  </si>
  <si>
    <t>9,3</t>
  </si>
  <si>
    <t>přejezd P8045</t>
  </si>
  <si>
    <t>12,6</t>
  </si>
  <si>
    <t>přejezd P8046</t>
  </si>
  <si>
    <t>14,4</t>
  </si>
  <si>
    <t>DemPryzPrej</t>
  </si>
  <si>
    <t>5913040210</t>
  </si>
  <si>
    <t>Montáž celopryžové přejezdové konstrukce silně zatížené v koleji část vnější a vnitřní bez závěrných zídek</t>
  </si>
  <si>
    <t>299598500</t>
  </si>
  <si>
    <t>Montáž celopryžové přejezdové konstrukce silně zatížené v koleji část vnější a vnitřní bez závěrných zídek. Poznámka: 1. V cenách jsou započteny náklady na montáž konstrukce. 2. V cenách nejsou obsaženy náklady na dodávku materiálu.</t>
  </si>
  <si>
    <t>5913070030</t>
  </si>
  <si>
    <t>Demontáž betonové přejezdové konstrukce část vnější a vnitřní včetně závěrných zídek</t>
  </si>
  <si>
    <t>-538066910</t>
  </si>
  <si>
    <t>Demontáž betonové přejezdové konstrukce část vnější a vnitřní včetně závěrných zídek. Poznámka: 1. V cenách jsou započteny náklady na demontáž konstrukce a naložení na dopravní prostředek.</t>
  </si>
  <si>
    <t>přejezd P8047</t>
  </si>
  <si>
    <t>1,5</t>
  </si>
  <si>
    <t>5913235010</t>
  </si>
  <si>
    <t>Dělení AB komunikace řezáním hloubky do 10 cm</t>
  </si>
  <si>
    <t>1266201837</t>
  </si>
  <si>
    <t>Dělení AB komunikace řezáním hloubky do 10 cm. Poznámka: 1. V cenách jsou započteny náklady na provedení úkolu.</t>
  </si>
  <si>
    <t>5913250010</t>
  </si>
  <si>
    <t>Zřízení konstrukce vozovky asfaltobetonové dle vzorového listu Ž lehké - ložní a obrusná vrstva tloušťky do 12 cm</t>
  </si>
  <si>
    <t>1222526427</t>
  </si>
  <si>
    <t>Zřízení konstrukce vozovky asfaltobetonové dle vzorového listu Ž lehké - ložní a obrusná vrstva tloušťky do 12 cm. Poznámka: 1. V cenách jsou započteny náklady na zřízení netuhé vozovky podle VL s živičným podkladem ze stmelených vrstev podle vzorového listu Ž. 2. V cenách nejsou obsaženy náklady na dodávku materiálu.</t>
  </si>
  <si>
    <t>5964161000</t>
  </si>
  <si>
    <t>Beton lehce zhutnitelný C 12/15;X0 F5 2 080 2 517</t>
  </si>
  <si>
    <t>1002857661</t>
  </si>
  <si>
    <t>5963146000</t>
  </si>
  <si>
    <t>Asfaltový beton ACO 11S 50/70 střednězrnný-obrusná vrstva</t>
  </si>
  <si>
    <t>-1355938677</t>
  </si>
  <si>
    <t>5913040030</t>
  </si>
  <si>
    <t>Montáž celopryžové přejezdové konstrukce málo zatížené v koleji část vnější a vnitřní včetně závěrných zídek</t>
  </si>
  <si>
    <t>-729105526</t>
  </si>
  <si>
    <t>Montáž celopryžové přejezdové konstrukce málo zatížené v koleji část vnější a vnitřní včetně závěrných zídek. Poznámka: 1. V cenách jsou započteny náklady na montáž konstrukce. 2. V cenách nejsou obsaženy náklady na dodávku materiálu.</t>
  </si>
  <si>
    <t>1,8</t>
  </si>
  <si>
    <t>39</t>
  </si>
  <si>
    <t>9902100100</t>
  </si>
  <si>
    <t>Doprava obousměrná mechanizací o nosnosti přes 3,5 t sypanin (kameniva, písku, suti, dlažebních kostek, atd.) do 10 km</t>
  </si>
  <si>
    <t>1382546230</t>
  </si>
  <si>
    <t>Doprava obousměrná mechanizací o nosnosti přes 3,5 t sypanin (kameniva, písku, suti, dlažebních kostek,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</si>
  <si>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Poznámka k položce:_x000d_
doprava odpadu z přejezdu P8047</t>
  </si>
  <si>
    <t>40</t>
  </si>
  <si>
    <t>405997819</t>
  </si>
  <si>
    <t>41</t>
  </si>
  <si>
    <t>-1102426114</t>
  </si>
  <si>
    <t xml:space="preserve">Doprava jednosměrná mechanizací o nosnosti přes 3,5 t sypanin (kameniva, písku, suti, dlažebních kostek, atd.) do 150 km Poznámka: 1. Ceny jsou určeny pro dopravu silničními i kolejovými vozidly. Objednatel předpokládá dopravu materiálu z nejbližšího místa (lomu, skládky) a to s využitím dopravy po železnici s využitím systému volných vozů, tzn. bez fakturace zpáteční cesty.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</si>
  <si>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-699203973</t>
  </si>
  <si>
    <t>43</t>
  </si>
  <si>
    <t>9909000100</t>
  </si>
  <si>
    <t>Poplatek za uložení suti nebo hmot na oficiální skládku</t>
  </si>
  <si>
    <t>538284743</t>
  </si>
  <si>
    <t xml:space="preserve">Poplatek za uložení suti nebo hmot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</si>
  <si>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Poznámka k položce:_x000d_
odpad z přejezdu P8047</t>
  </si>
  <si>
    <t>VON - Vedlejší a ostatní náklady</t>
  </si>
  <si>
    <t>VRN - Vedlejší rozpočtové náklady</t>
  </si>
  <si>
    <t>VRN</t>
  </si>
  <si>
    <t>Vedlejší rozpočtové náklady</t>
  </si>
  <si>
    <t>022101001</t>
  </si>
  <si>
    <t>Geodetické práce Geodetické práce před opravou</t>
  </si>
  <si>
    <t>1431940888</t>
  </si>
  <si>
    <t>022101011</t>
  </si>
  <si>
    <t>Geodetické práce Geodetické práce v průběhu opravy</t>
  </si>
  <si>
    <t>1946601535</t>
  </si>
  <si>
    <t>022101021</t>
  </si>
  <si>
    <t>Geodetické práce Geodetické práce po ukončení opravy</t>
  </si>
  <si>
    <t>-764760462</t>
  </si>
  <si>
    <t>022121001</t>
  </si>
  <si>
    <t>Geodetické práce Diagnostika technické infrastruktury Vytýčení trasy inženýrských sítí</t>
  </si>
  <si>
    <t>hod</t>
  </si>
  <si>
    <t>-243953347</t>
  </si>
  <si>
    <t xml:space="preserve">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</si>
  <si>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</si>
  <si>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</si>
  <si>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soubor</t>
  </si>
  <si>
    <t>820986751</t>
  </si>
  <si>
    <t>033111001</t>
  </si>
  <si>
    <t>Provozní vlivy Výluka silničního provozu se zajištěním objížďky</t>
  </si>
  <si>
    <t>-306176686</t>
  </si>
  <si>
    <t>Přejezdy P8044, P8045, P8046, P8047</t>
  </si>
  <si>
    <t>033131001</t>
  </si>
  <si>
    <t>Provozní vlivy Organizační zajištění prací při zřizování a udržování BK kolejí a výhybek</t>
  </si>
  <si>
    <t>-1660670195</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</si>
  <si>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</si>
  <si>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Poznámka k položce:_x000d_
m = m koleje</t>
  </si>
  <si>
    <t>(1848 + 2758)/2</t>
  </si>
  <si>
    <t>SEZNAM FIGUR</t>
  </si>
  <si>
    <t>Výměra</t>
  </si>
  <si>
    <t xml:space="preserve"> SO 01</t>
  </si>
  <si>
    <t>Použití figury:</t>
  </si>
  <si>
    <t>DemKRBet_1</t>
  </si>
  <si>
    <t>DemKRDrev_1</t>
  </si>
  <si>
    <t xml:space="preserve"> SO 02</t>
  </si>
  <si>
    <t>SvarOdt</t>
  </si>
  <si>
    <t>12,6/0,6+1</t>
  </si>
  <si>
    <t>14,4/0,6+1</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</si>
</sst>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2" fillId="0" borderId="0" applyNumberFormat="0" applyFill="0" applyBorder="0" applyAlignment="0" applyProtection="0"/>
  </cellStyleXfs>
  <cellXfs count="31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30" fillId="0" borderId="19" xfId="0" applyNumberFormat="1" applyFont="1" applyBorder="1" applyAlignment="1" applyProtection="1">
      <alignment vertical="center"/>
    </xf>
    <xf numFmtId="4" fontId="30" fillId="0" borderId="20" xfId="0" applyNumberFormat="1" applyFont="1" applyBorder="1" applyAlignment="1" applyProtection="1">
      <alignment vertical="center"/>
    </xf>
    <xf numFmtId="166"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0" fontId="31" fillId="0" borderId="0" xfId="0" applyFont="1" applyAlignment="1">
      <alignment horizontal="left" vertical="center"/>
    </xf>
    <xf numFmtId="0" fontId="0" fillId="0" borderId="1" xfId="0" applyBorder="1"/>
    <xf numFmtId="0" fontId="0" fillId="0" borderId="2" xfId="0" applyBorder="1"/>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8" fillId="0" borderId="0" xfId="0" applyFont="1" applyAlignment="1" applyProtection="1">
      <alignment vertical="center" wrapText="1"/>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39" fillId="0" borderId="22" xfId="0" applyFont="1" applyBorder="1" applyAlignment="1" applyProtection="1">
      <alignment horizontal="center" vertical="center"/>
    </xf>
    <xf numFmtId="49" fontId="39" fillId="0" borderId="22" xfId="0" applyNumberFormat="1" applyFont="1" applyBorder="1" applyAlignment="1" applyProtection="1">
      <alignment horizontal="left" vertical="center" wrapText="1"/>
    </xf>
    <xf numFmtId="0" fontId="39" fillId="0" borderId="22" xfId="0" applyFont="1" applyBorder="1" applyAlignment="1" applyProtection="1">
      <alignment horizontal="left" vertical="center" wrapText="1"/>
    </xf>
    <xf numFmtId="0" fontId="39" fillId="0" borderId="22" xfId="0" applyFont="1" applyBorder="1" applyAlignment="1" applyProtection="1">
      <alignment horizontal="center" vertical="center" wrapText="1"/>
    </xf>
    <xf numFmtId="167" fontId="39" fillId="0" borderId="22" xfId="0" applyNumberFormat="1" applyFont="1" applyBorder="1" applyAlignment="1" applyProtection="1">
      <alignment vertical="center"/>
    </xf>
    <xf numFmtId="4" fontId="39" fillId="2" borderId="22" xfId="0" applyNumberFormat="1" applyFont="1" applyFill="1" applyBorder="1" applyAlignment="1" applyProtection="1">
      <alignment vertical="center"/>
      <protection locked="0"/>
    </xf>
    <xf numFmtId="4" fontId="39" fillId="0" borderId="22" xfId="0" applyNumberFormat="1" applyFont="1" applyBorder="1" applyAlignment="1" applyProtection="1">
      <alignment vertical="center"/>
    </xf>
    <xf numFmtId="0" fontId="40" fillId="0" borderId="3" xfId="0" applyFont="1" applyBorder="1" applyAlignment="1">
      <alignment vertical="center"/>
    </xf>
    <xf numFmtId="0" fontId="39" fillId="2" borderId="14"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3" xfId="0" applyFont="1" applyBorder="1" applyAlignment="1">
      <alignment horizontal="center" vertical="center" wrapText="1"/>
    </xf>
    <xf numFmtId="0" fontId="23" fillId="4" borderId="16" xfId="0" applyFont="1" applyFill="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4" fillId="0" borderId="0" xfId="0" applyFont="1" applyAlignment="1">
      <alignment horizontal="left" vertical="center" wrapText="1"/>
    </xf>
    <xf numFmtId="0" fontId="41" fillId="0" borderId="16" xfId="0" applyFont="1" applyBorder="1" applyAlignment="1">
      <alignment horizontal="left" vertical="center" wrapText="1"/>
    </xf>
    <xf numFmtId="0" fontId="41" fillId="0" borderId="22" xfId="0" applyFont="1" applyBorder="1" applyAlignment="1">
      <alignment horizontal="left" vertical="center" wrapText="1"/>
    </xf>
    <xf numFmtId="0" fontId="41" fillId="0" borderId="22" xfId="0" applyFont="1" applyBorder="1" applyAlignment="1">
      <alignment horizontal="left" vertical="center"/>
    </xf>
    <xf numFmtId="167" fontId="41"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5" fillId="0" borderId="0" xfId="0" applyFont="1" applyAlignment="1">
      <alignment horizontal="lef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3" t="s">
        <v>19</v>
      </c>
      <c r="AL7" s="23"/>
      <c r="AM7" s="23"/>
      <c r="AN7" s="28" t="s">
        <v>1</v>
      </c>
      <c r="AO7" s="23"/>
      <c r="AP7" s="23"/>
      <c r="AQ7" s="23"/>
      <c r="AR7" s="21"/>
      <c r="BE7" s="32"/>
      <c r="BS7" s="18" t="s">
        <v>6</v>
      </c>
    </row>
    <row r="8" s="1" customFormat="1" ht="12" customHeight="1">
      <c r="B8" s="22"/>
      <c r="C8" s="23"/>
      <c r="D8" s="33" t="s">
        <v>20</v>
      </c>
      <c r="E8" s="23"/>
      <c r="F8" s="23"/>
      <c r="G8" s="23"/>
      <c r="H8" s="23"/>
      <c r="I8" s="23"/>
      <c r="J8" s="23"/>
      <c r="K8" s="28" t="s">
        <v>21</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22</v>
      </c>
      <c r="AL8" s="23"/>
      <c r="AM8" s="23"/>
      <c r="AN8" s="34" t="s">
        <v>23</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25</v>
      </c>
      <c r="AL10" s="23"/>
      <c r="AM10" s="23"/>
      <c r="AN10" s="28" t="s">
        <v>26</v>
      </c>
      <c r="AO10" s="23"/>
      <c r="AP10" s="23"/>
      <c r="AQ10" s="23"/>
      <c r="AR10" s="21"/>
      <c r="BE10" s="32"/>
      <c r="BS10" s="18" t="s">
        <v>6</v>
      </c>
    </row>
    <row r="11" s="1" customFormat="1" ht="18.48"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28</v>
      </c>
      <c r="AL11" s="23"/>
      <c r="AM11" s="23"/>
      <c r="AN11" s="28" t="s">
        <v>29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30</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25</v>
      </c>
      <c r="AL13" s="23"/>
      <c r="AM13" s="23"/>
      <c r="AN13" s="35" t="s">
        <v>31</v>
      </c>
      <c r="AO13" s="23"/>
      <c r="AP13" s="23"/>
      <c r="AQ13" s="23"/>
      <c r="AR13" s="21"/>
      <c r="BE13" s="32"/>
      <c r="BS13" s="18" t="s">
        <v>6</v>
      </c>
    </row>
    <row r="14">
      <c r="B14" s="22"/>
      <c r="C14" s="23"/>
      <c r="D14" s="23"/>
      <c r="E14" s="35" t="s">
        <v>31</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L14" s="23"/>
      <c r="AM14" s="23"/>
      <c r="AN14" s="35" t="s">
        <v>31</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32</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25</v>
      </c>
      <c r="AL16" s="23"/>
      <c r="AM16" s="23"/>
      <c r="AN16" s="28" t="s">
        <v>1</v>
      </c>
      <c r="AO16" s="23"/>
      <c r="AP16" s="23"/>
      <c r="AQ16" s="23"/>
      <c r="AR16" s="21"/>
      <c r="BE16" s="32"/>
      <c r="BS16" s="18" t="s">
        <v>4</v>
      </c>
    </row>
    <row r="17" s="1" customFormat="1" ht="18.48" customHeight="1">
      <c r="B17" s="22"/>
      <c r="C17" s="23"/>
      <c r="D17" s="23"/>
      <c r="E17" s="28" t="s">
        <v>21</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28</v>
      </c>
      <c r="AL17" s="23"/>
      <c r="AM17" s="23"/>
      <c r="AN17" s="28" t="s">
        <v>1</v>
      </c>
      <c r="AO17" s="23"/>
      <c r="AP17" s="23"/>
      <c r="AQ17" s="23"/>
      <c r="AR17" s="21"/>
      <c r="BE17" s="32"/>
      <c r="BS17" s="18" t="s">
        <v>33</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34</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25</v>
      </c>
      <c r="AL19" s="23"/>
      <c r="AM19" s="23"/>
      <c r="AN19" s="28" t="s">
        <v>1</v>
      </c>
      <c r="AO19" s="23"/>
      <c r="AP19" s="23"/>
      <c r="AQ19" s="23"/>
      <c r="AR19" s="21"/>
      <c r="BE19" s="32"/>
      <c r="BS19" s="18" t="s">
        <v>6</v>
      </c>
    </row>
    <row r="20" s="1" customFormat="1" ht="18.48" customHeight="1">
      <c r="B20" s="22"/>
      <c r="C20" s="23"/>
      <c r="D20" s="23"/>
      <c r="E20" s="28" t="s">
        <v>21</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28</v>
      </c>
      <c r="AL20" s="23"/>
      <c r="AM20" s="23"/>
      <c r="AN20" s="28" t="s">
        <v>1</v>
      </c>
      <c r="AO20" s="23"/>
      <c r="AP20" s="23"/>
      <c r="AQ20" s="23"/>
      <c r="AR20" s="21"/>
      <c r="BE20" s="32"/>
      <c r="BS20" s="18" t="s">
        <v>33</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35</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16.5" customHeight="1">
      <c r="B23" s="22"/>
      <c r="C23" s="23"/>
      <c r="D23" s="23"/>
      <c r="E23" s="37" t="s">
        <v>1</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36</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37</v>
      </c>
      <c r="M28" s="46"/>
      <c r="N28" s="46"/>
      <c r="O28" s="46"/>
      <c r="P28" s="46"/>
      <c r="Q28" s="41"/>
      <c r="R28" s="41"/>
      <c r="S28" s="41"/>
      <c r="T28" s="41"/>
      <c r="U28" s="41"/>
      <c r="V28" s="41"/>
      <c r="W28" s="46" t="s">
        <v>38</v>
      </c>
      <c r="X28" s="46"/>
      <c r="Y28" s="46"/>
      <c r="Z28" s="46"/>
      <c r="AA28" s="46"/>
      <c r="AB28" s="46"/>
      <c r="AC28" s="46"/>
      <c r="AD28" s="46"/>
      <c r="AE28" s="46"/>
      <c r="AF28" s="41"/>
      <c r="AG28" s="41"/>
      <c r="AH28" s="41"/>
      <c r="AI28" s="41"/>
      <c r="AJ28" s="41"/>
      <c r="AK28" s="46" t="s">
        <v>39</v>
      </c>
      <c r="AL28" s="46"/>
      <c r="AM28" s="46"/>
      <c r="AN28" s="46"/>
      <c r="AO28" s="46"/>
      <c r="AP28" s="41"/>
      <c r="AQ28" s="41"/>
      <c r="AR28" s="45"/>
      <c r="BE28" s="32"/>
    </row>
    <row r="29" s="3" customFormat="1" ht="14.4" customHeight="1">
      <c r="A29" s="3"/>
      <c r="B29" s="47"/>
      <c r="C29" s="48"/>
      <c r="D29" s="33" t="s">
        <v>40</v>
      </c>
      <c r="E29" s="48"/>
      <c r="F29" s="33" t="s">
        <v>41</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3" t="s">
        <v>42</v>
      </c>
      <c r="G30" s="48"/>
      <c r="H30" s="48"/>
      <c r="I30" s="48"/>
      <c r="J30" s="48"/>
      <c r="K30" s="48"/>
      <c r="L30" s="49">
        <v>0.14999999999999999</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3" t="s">
        <v>43</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44</v>
      </c>
      <c r="G32" s="48"/>
      <c r="H32" s="48"/>
      <c r="I32" s="48"/>
      <c r="J32" s="48"/>
      <c r="K32" s="48"/>
      <c r="L32" s="49">
        <v>0.14999999999999999</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45</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2"/>
    </row>
    <row r="35" s="2" customFormat="1" ht="25.92" customHeight="1">
      <c r="A35" s="39"/>
      <c r="B35" s="40"/>
      <c r="C35" s="53"/>
      <c r="D35" s="54" t="s">
        <v>46</v>
      </c>
      <c r="E35" s="55"/>
      <c r="F35" s="55"/>
      <c r="G35" s="55"/>
      <c r="H35" s="55"/>
      <c r="I35" s="55"/>
      <c r="J35" s="55"/>
      <c r="K35" s="55"/>
      <c r="L35" s="55"/>
      <c r="M35" s="55"/>
      <c r="N35" s="55"/>
      <c r="O35" s="55"/>
      <c r="P35" s="55"/>
      <c r="Q35" s="55"/>
      <c r="R35" s="55"/>
      <c r="S35" s="55"/>
      <c r="T35" s="56" t="s">
        <v>47</v>
      </c>
      <c r="U35" s="55"/>
      <c r="V35" s="55"/>
      <c r="W35" s="55"/>
      <c r="X35" s="57" t="s">
        <v>48</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0"/>
      <c r="C49" s="61"/>
      <c r="D49" s="62" t="s">
        <v>49</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50</v>
      </c>
      <c r="AI49" s="63"/>
      <c r="AJ49" s="63"/>
      <c r="AK49" s="63"/>
      <c r="AL49" s="63"/>
      <c r="AM49" s="63"/>
      <c r="AN49" s="63"/>
      <c r="AO49" s="63"/>
      <c r="AP49" s="61"/>
      <c r="AQ49" s="61"/>
      <c r="AR49" s="64"/>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39"/>
      <c r="B60" s="40"/>
      <c r="C60" s="41"/>
      <c r="D60" s="65" t="s">
        <v>51</v>
      </c>
      <c r="E60" s="43"/>
      <c r="F60" s="43"/>
      <c r="G60" s="43"/>
      <c r="H60" s="43"/>
      <c r="I60" s="43"/>
      <c r="J60" s="43"/>
      <c r="K60" s="43"/>
      <c r="L60" s="43"/>
      <c r="M60" s="43"/>
      <c r="N60" s="43"/>
      <c r="O60" s="43"/>
      <c r="P60" s="43"/>
      <c r="Q60" s="43"/>
      <c r="R60" s="43"/>
      <c r="S60" s="43"/>
      <c r="T60" s="43"/>
      <c r="U60" s="43"/>
      <c r="V60" s="65" t="s">
        <v>52</v>
      </c>
      <c r="W60" s="43"/>
      <c r="X60" s="43"/>
      <c r="Y60" s="43"/>
      <c r="Z60" s="43"/>
      <c r="AA60" s="43"/>
      <c r="AB60" s="43"/>
      <c r="AC60" s="43"/>
      <c r="AD60" s="43"/>
      <c r="AE60" s="43"/>
      <c r="AF60" s="43"/>
      <c r="AG60" s="43"/>
      <c r="AH60" s="65" t="s">
        <v>51</v>
      </c>
      <c r="AI60" s="43"/>
      <c r="AJ60" s="43"/>
      <c r="AK60" s="43"/>
      <c r="AL60" s="43"/>
      <c r="AM60" s="65" t="s">
        <v>52</v>
      </c>
      <c r="AN60" s="43"/>
      <c r="AO60" s="43"/>
      <c r="AP60" s="41"/>
      <c r="AQ60" s="41"/>
      <c r="AR60" s="45"/>
      <c r="BE60" s="39"/>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39"/>
      <c r="B64" s="40"/>
      <c r="C64" s="41"/>
      <c r="D64" s="62" t="s">
        <v>53</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54</v>
      </c>
      <c r="AI64" s="66"/>
      <c r="AJ64" s="66"/>
      <c r="AK64" s="66"/>
      <c r="AL64" s="66"/>
      <c r="AM64" s="66"/>
      <c r="AN64" s="66"/>
      <c r="AO64" s="66"/>
      <c r="AP64" s="41"/>
      <c r="AQ64" s="41"/>
      <c r="AR64" s="45"/>
      <c r="BE64" s="39"/>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39"/>
      <c r="B75" s="40"/>
      <c r="C75" s="41"/>
      <c r="D75" s="65" t="s">
        <v>51</v>
      </c>
      <c r="E75" s="43"/>
      <c r="F75" s="43"/>
      <c r="G75" s="43"/>
      <c r="H75" s="43"/>
      <c r="I75" s="43"/>
      <c r="J75" s="43"/>
      <c r="K75" s="43"/>
      <c r="L75" s="43"/>
      <c r="M75" s="43"/>
      <c r="N75" s="43"/>
      <c r="O75" s="43"/>
      <c r="P75" s="43"/>
      <c r="Q75" s="43"/>
      <c r="R75" s="43"/>
      <c r="S75" s="43"/>
      <c r="T75" s="43"/>
      <c r="U75" s="43"/>
      <c r="V75" s="65" t="s">
        <v>52</v>
      </c>
      <c r="W75" s="43"/>
      <c r="X75" s="43"/>
      <c r="Y75" s="43"/>
      <c r="Z75" s="43"/>
      <c r="AA75" s="43"/>
      <c r="AB75" s="43"/>
      <c r="AC75" s="43"/>
      <c r="AD75" s="43"/>
      <c r="AE75" s="43"/>
      <c r="AF75" s="43"/>
      <c r="AG75" s="43"/>
      <c r="AH75" s="65" t="s">
        <v>51</v>
      </c>
      <c r="AI75" s="43"/>
      <c r="AJ75" s="43"/>
      <c r="AK75" s="43"/>
      <c r="AL75" s="43"/>
      <c r="AM75" s="65" t="s">
        <v>52</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4" t="s">
        <v>55</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3" t="s">
        <v>13</v>
      </c>
      <c r="D84" s="72"/>
      <c r="E84" s="72"/>
      <c r="F84" s="72"/>
      <c r="G84" s="72"/>
      <c r="H84" s="72"/>
      <c r="I84" s="72"/>
      <c r="J84" s="72"/>
      <c r="K84" s="72"/>
      <c r="L84" s="72" t="str">
        <f>K5</f>
        <v>633180308</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Oprava trati v úseku Újezdec u Luhačovic - Luhačovice</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3" t="s">
        <v>20</v>
      </c>
      <c r="D87" s="41"/>
      <c r="E87" s="41"/>
      <c r="F87" s="41"/>
      <c r="G87" s="41"/>
      <c r="H87" s="41"/>
      <c r="I87" s="41"/>
      <c r="J87" s="41"/>
      <c r="K87" s="41"/>
      <c r="L87" s="79" t="str">
        <f>IF(K8="","",K8)</f>
        <v xml:space="preserve"> </v>
      </c>
      <c r="M87" s="41"/>
      <c r="N87" s="41"/>
      <c r="O87" s="41"/>
      <c r="P87" s="41"/>
      <c r="Q87" s="41"/>
      <c r="R87" s="41"/>
      <c r="S87" s="41"/>
      <c r="T87" s="41"/>
      <c r="U87" s="41"/>
      <c r="V87" s="41"/>
      <c r="W87" s="41"/>
      <c r="X87" s="41"/>
      <c r="Y87" s="41"/>
      <c r="Z87" s="41"/>
      <c r="AA87" s="41"/>
      <c r="AB87" s="41"/>
      <c r="AC87" s="41"/>
      <c r="AD87" s="41"/>
      <c r="AE87" s="41"/>
      <c r="AF87" s="41"/>
      <c r="AG87" s="41"/>
      <c r="AH87" s="41"/>
      <c r="AI87" s="33" t="s">
        <v>22</v>
      </c>
      <c r="AJ87" s="41"/>
      <c r="AK87" s="41"/>
      <c r="AL87" s="41"/>
      <c r="AM87" s="80" t="str">
        <f>IF(AN8= "","",AN8)</f>
        <v>16. 8. 2023</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15.15" customHeight="1">
      <c r="A89" s="39"/>
      <c r="B89" s="40"/>
      <c r="C89" s="33" t="s">
        <v>24</v>
      </c>
      <c r="D89" s="41"/>
      <c r="E89" s="41"/>
      <c r="F89" s="41"/>
      <c r="G89" s="41"/>
      <c r="H89" s="41"/>
      <c r="I89" s="41"/>
      <c r="J89" s="41"/>
      <c r="K89" s="41"/>
      <c r="L89" s="72" t="str">
        <f>IF(E11= "","",E11)</f>
        <v>Správa železnic s.o.</v>
      </c>
      <c r="M89" s="41"/>
      <c r="N89" s="41"/>
      <c r="O89" s="41"/>
      <c r="P89" s="41"/>
      <c r="Q89" s="41"/>
      <c r="R89" s="41"/>
      <c r="S89" s="41"/>
      <c r="T89" s="41"/>
      <c r="U89" s="41"/>
      <c r="V89" s="41"/>
      <c r="W89" s="41"/>
      <c r="X89" s="41"/>
      <c r="Y89" s="41"/>
      <c r="Z89" s="41"/>
      <c r="AA89" s="41"/>
      <c r="AB89" s="41"/>
      <c r="AC89" s="41"/>
      <c r="AD89" s="41"/>
      <c r="AE89" s="41"/>
      <c r="AF89" s="41"/>
      <c r="AG89" s="41"/>
      <c r="AH89" s="41"/>
      <c r="AI89" s="33" t="s">
        <v>32</v>
      </c>
      <c r="AJ89" s="41"/>
      <c r="AK89" s="41"/>
      <c r="AL89" s="41"/>
      <c r="AM89" s="81" t="str">
        <f>IF(E17="","",E17)</f>
        <v xml:space="preserve"> </v>
      </c>
      <c r="AN89" s="72"/>
      <c r="AO89" s="72"/>
      <c r="AP89" s="72"/>
      <c r="AQ89" s="41"/>
      <c r="AR89" s="45"/>
      <c r="AS89" s="82" t="s">
        <v>56</v>
      </c>
      <c r="AT89" s="83"/>
      <c r="AU89" s="84"/>
      <c r="AV89" s="84"/>
      <c r="AW89" s="84"/>
      <c r="AX89" s="84"/>
      <c r="AY89" s="84"/>
      <c r="AZ89" s="84"/>
      <c r="BA89" s="84"/>
      <c r="BB89" s="84"/>
      <c r="BC89" s="84"/>
      <c r="BD89" s="85"/>
      <c r="BE89" s="39"/>
    </row>
    <row r="90" s="2" customFormat="1" ht="15.15" customHeight="1">
      <c r="A90" s="39"/>
      <c r="B90" s="40"/>
      <c r="C90" s="33" t="s">
        <v>30</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3" t="s">
        <v>34</v>
      </c>
      <c r="AJ90" s="41"/>
      <c r="AK90" s="41"/>
      <c r="AL90" s="41"/>
      <c r="AM90" s="81" t="str">
        <f>IF(E20="","",E20)</f>
        <v xml:space="preserve"> </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57</v>
      </c>
      <c r="D92" s="95"/>
      <c r="E92" s="95"/>
      <c r="F92" s="95"/>
      <c r="G92" s="95"/>
      <c r="H92" s="96"/>
      <c r="I92" s="97" t="s">
        <v>58</v>
      </c>
      <c r="J92" s="95"/>
      <c r="K92" s="95"/>
      <c r="L92" s="95"/>
      <c r="M92" s="95"/>
      <c r="N92" s="95"/>
      <c r="O92" s="95"/>
      <c r="P92" s="95"/>
      <c r="Q92" s="95"/>
      <c r="R92" s="95"/>
      <c r="S92" s="95"/>
      <c r="T92" s="95"/>
      <c r="U92" s="95"/>
      <c r="V92" s="95"/>
      <c r="W92" s="95"/>
      <c r="X92" s="95"/>
      <c r="Y92" s="95"/>
      <c r="Z92" s="95"/>
      <c r="AA92" s="95"/>
      <c r="AB92" s="95"/>
      <c r="AC92" s="95"/>
      <c r="AD92" s="95"/>
      <c r="AE92" s="95"/>
      <c r="AF92" s="95"/>
      <c r="AG92" s="98" t="s">
        <v>59</v>
      </c>
      <c r="AH92" s="95"/>
      <c r="AI92" s="95"/>
      <c r="AJ92" s="95"/>
      <c r="AK92" s="95"/>
      <c r="AL92" s="95"/>
      <c r="AM92" s="95"/>
      <c r="AN92" s="97" t="s">
        <v>60</v>
      </c>
      <c r="AO92" s="95"/>
      <c r="AP92" s="99"/>
      <c r="AQ92" s="100" t="s">
        <v>61</v>
      </c>
      <c r="AR92" s="45"/>
      <c r="AS92" s="101" t="s">
        <v>62</v>
      </c>
      <c r="AT92" s="102" t="s">
        <v>63</v>
      </c>
      <c r="AU92" s="102" t="s">
        <v>64</v>
      </c>
      <c r="AV92" s="102" t="s">
        <v>65</v>
      </c>
      <c r="AW92" s="102" t="s">
        <v>66</v>
      </c>
      <c r="AX92" s="102" t="s">
        <v>67</v>
      </c>
      <c r="AY92" s="102" t="s">
        <v>68</v>
      </c>
      <c r="AZ92" s="102" t="s">
        <v>69</v>
      </c>
      <c r="BA92" s="102" t="s">
        <v>70</v>
      </c>
      <c r="BB92" s="102" t="s">
        <v>71</v>
      </c>
      <c r="BC92" s="102" t="s">
        <v>72</v>
      </c>
      <c r="BD92" s="103" t="s">
        <v>73</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74</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ROUND(SUM(AG95:AG97),2)</f>
        <v>0</v>
      </c>
      <c r="AH94" s="110"/>
      <c r="AI94" s="110"/>
      <c r="AJ94" s="110"/>
      <c r="AK94" s="110"/>
      <c r="AL94" s="110"/>
      <c r="AM94" s="110"/>
      <c r="AN94" s="111">
        <f>SUM(AG94,AT94)</f>
        <v>0</v>
      </c>
      <c r="AO94" s="111"/>
      <c r="AP94" s="111"/>
      <c r="AQ94" s="112" t="s">
        <v>1</v>
      </c>
      <c r="AR94" s="113"/>
      <c r="AS94" s="114">
        <f>ROUND(SUM(AS95:AS97),2)</f>
        <v>0</v>
      </c>
      <c r="AT94" s="115">
        <f>ROUND(SUM(AV94:AW94),2)</f>
        <v>0</v>
      </c>
      <c r="AU94" s="116">
        <f>ROUND(SUM(AU95:AU97),5)</f>
        <v>0</v>
      </c>
      <c r="AV94" s="115">
        <f>ROUND(AZ94*L29,2)</f>
        <v>0</v>
      </c>
      <c r="AW94" s="115">
        <f>ROUND(BA94*L30,2)</f>
        <v>0</v>
      </c>
      <c r="AX94" s="115">
        <f>ROUND(BB94*L29,2)</f>
        <v>0</v>
      </c>
      <c r="AY94" s="115">
        <f>ROUND(BC94*L30,2)</f>
        <v>0</v>
      </c>
      <c r="AZ94" s="115">
        <f>ROUND(SUM(AZ95:AZ97),2)</f>
        <v>0</v>
      </c>
      <c r="BA94" s="115">
        <f>ROUND(SUM(BA95:BA97),2)</f>
        <v>0</v>
      </c>
      <c r="BB94" s="115">
        <f>ROUND(SUM(BB95:BB97),2)</f>
        <v>0</v>
      </c>
      <c r="BC94" s="115">
        <f>ROUND(SUM(BC95:BC97),2)</f>
        <v>0</v>
      </c>
      <c r="BD94" s="117">
        <f>ROUND(SUM(BD95:BD97),2)</f>
        <v>0</v>
      </c>
      <c r="BE94" s="6"/>
      <c r="BS94" s="118" t="s">
        <v>75</v>
      </c>
      <c r="BT94" s="118" t="s">
        <v>76</v>
      </c>
      <c r="BU94" s="119" t="s">
        <v>77</v>
      </c>
      <c r="BV94" s="118" t="s">
        <v>78</v>
      </c>
      <c r="BW94" s="118" t="s">
        <v>5</v>
      </c>
      <c r="BX94" s="118" t="s">
        <v>79</v>
      </c>
      <c r="CL94" s="118" t="s">
        <v>1</v>
      </c>
    </row>
    <row r="95" s="7" customFormat="1" ht="24.75" customHeight="1">
      <c r="A95" s="120" t="s">
        <v>80</v>
      </c>
      <c r="B95" s="121"/>
      <c r="C95" s="122"/>
      <c r="D95" s="123" t="s">
        <v>81</v>
      </c>
      <c r="E95" s="123"/>
      <c r="F95" s="123"/>
      <c r="G95" s="123"/>
      <c r="H95" s="123"/>
      <c r="I95" s="124"/>
      <c r="J95" s="123" t="s">
        <v>82</v>
      </c>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5">
        <f>'SO 01 - Oprava koleje v ú...'!J30</f>
        <v>0</v>
      </c>
      <c r="AH95" s="124"/>
      <c r="AI95" s="124"/>
      <c r="AJ95" s="124"/>
      <c r="AK95" s="124"/>
      <c r="AL95" s="124"/>
      <c r="AM95" s="124"/>
      <c r="AN95" s="125">
        <f>SUM(AG95,AT95)</f>
        <v>0</v>
      </c>
      <c r="AO95" s="124"/>
      <c r="AP95" s="124"/>
      <c r="AQ95" s="126" t="s">
        <v>83</v>
      </c>
      <c r="AR95" s="127"/>
      <c r="AS95" s="128">
        <v>0</v>
      </c>
      <c r="AT95" s="129">
        <f>ROUND(SUM(AV95:AW95),2)</f>
        <v>0</v>
      </c>
      <c r="AU95" s="130">
        <f>'SO 01 - Oprava koleje v ú...'!P120</f>
        <v>0</v>
      </c>
      <c r="AV95" s="129">
        <f>'SO 01 - Oprava koleje v ú...'!J33</f>
        <v>0</v>
      </c>
      <c r="AW95" s="129">
        <f>'SO 01 - Oprava koleje v ú...'!J34</f>
        <v>0</v>
      </c>
      <c r="AX95" s="129">
        <f>'SO 01 - Oprava koleje v ú...'!J35</f>
        <v>0</v>
      </c>
      <c r="AY95" s="129">
        <f>'SO 01 - Oprava koleje v ú...'!J36</f>
        <v>0</v>
      </c>
      <c r="AZ95" s="129">
        <f>'SO 01 - Oprava koleje v ú...'!F33</f>
        <v>0</v>
      </c>
      <c r="BA95" s="129">
        <f>'SO 01 - Oprava koleje v ú...'!F34</f>
        <v>0</v>
      </c>
      <c r="BB95" s="129">
        <f>'SO 01 - Oprava koleje v ú...'!F35</f>
        <v>0</v>
      </c>
      <c r="BC95" s="129">
        <f>'SO 01 - Oprava koleje v ú...'!F36</f>
        <v>0</v>
      </c>
      <c r="BD95" s="131">
        <f>'SO 01 - Oprava koleje v ú...'!F37</f>
        <v>0</v>
      </c>
      <c r="BE95" s="7"/>
      <c r="BT95" s="132" t="s">
        <v>84</v>
      </c>
      <c r="BV95" s="132" t="s">
        <v>78</v>
      </c>
      <c r="BW95" s="132" t="s">
        <v>85</v>
      </c>
      <c r="BX95" s="132" t="s">
        <v>5</v>
      </c>
      <c r="CL95" s="132" t="s">
        <v>1</v>
      </c>
      <c r="CM95" s="132" t="s">
        <v>86</v>
      </c>
    </row>
    <row r="96" s="7" customFormat="1" ht="24.75" customHeight="1">
      <c r="A96" s="120" t="s">
        <v>80</v>
      </c>
      <c r="B96" s="121"/>
      <c r="C96" s="122"/>
      <c r="D96" s="123" t="s">
        <v>87</v>
      </c>
      <c r="E96" s="123"/>
      <c r="F96" s="123"/>
      <c r="G96" s="123"/>
      <c r="H96" s="123"/>
      <c r="I96" s="124"/>
      <c r="J96" s="123" t="s">
        <v>88</v>
      </c>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5">
        <f>'SO 02 - Oprava koleje v ú...'!J30</f>
        <v>0</v>
      </c>
      <c r="AH96" s="124"/>
      <c r="AI96" s="124"/>
      <c r="AJ96" s="124"/>
      <c r="AK96" s="124"/>
      <c r="AL96" s="124"/>
      <c r="AM96" s="124"/>
      <c r="AN96" s="125">
        <f>SUM(AG96,AT96)</f>
        <v>0</v>
      </c>
      <c r="AO96" s="124"/>
      <c r="AP96" s="124"/>
      <c r="AQ96" s="126" t="s">
        <v>83</v>
      </c>
      <c r="AR96" s="127"/>
      <c r="AS96" s="128">
        <v>0</v>
      </c>
      <c r="AT96" s="129">
        <f>ROUND(SUM(AV96:AW96),2)</f>
        <v>0</v>
      </c>
      <c r="AU96" s="130">
        <f>'SO 02 - Oprava koleje v ú...'!P120</f>
        <v>0</v>
      </c>
      <c r="AV96" s="129">
        <f>'SO 02 - Oprava koleje v ú...'!J33</f>
        <v>0</v>
      </c>
      <c r="AW96" s="129">
        <f>'SO 02 - Oprava koleje v ú...'!J34</f>
        <v>0</v>
      </c>
      <c r="AX96" s="129">
        <f>'SO 02 - Oprava koleje v ú...'!J35</f>
        <v>0</v>
      </c>
      <c r="AY96" s="129">
        <f>'SO 02 - Oprava koleje v ú...'!J36</f>
        <v>0</v>
      </c>
      <c r="AZ96" s="129">
        <f>'SO 02 - Oprava koleje v ú...'!F33</f>
        <v>0</v>
      </c>
      <c r="BA96" s="129">
        <f>'SO 02 - Oprava koleje v ú...'!F34</f>
        <v>0</v>
      </c>
      <c r="BB96" s="129">
        <f>'SO 02 - Oprava koleje v ú...'!F35</f>
        <v>0</v>
      </c>
      <c r="BC96" s="129">
        <f>'SO 02 - Oprava koleje v ú...'!F36</f>
        <v>0</v>
      </c>
      <c r="BD96" s="131">
        <f>'SO 02 - Oprava koleje v ú...'!F37</f>
        <v>0</v>
      </c>
      <c r="BE96" s="7"/>
      <c r="BT96" s="132" t="s">
        <v>84</v>
      </c>
      <c r="BV96" s="132" t="s">
        <v>78</v>
      </c>
      <c r="BW96" s="132" t="s">
        <v>89</v>
      </c>
      <c r="BX96" s="132" t="s">
        <v>5</v>
      </c>
      <c r="CL96" s="132" t="s">
        <v>1</v>
      </c>
      <c r="CM96" s="132" t="s">
        <v>86</v>
      </c>
    </row>
    <row r="97" s="7" customFormat="1" ht="16.5" customHeight="1">
      <c r="A97" s="120" t="s">
        <v>80</v>
      </c>
      <c r="B97" s="121"/>
      <c r="C97" s="122"/>
      <c r="D97" s="123" t="s">
        <v>90</v>
      </c>
      <c r="E97" s="123"/>
      <c r="F97" s="123"/>
      <c r="G97" s="123"/>
      <c r="H97" s="123"/>
      <c r="I97" s="124"/>
      <c r="J97" s="123" t="s">
        <v>91</v>
      </c>
      <c r="K97" s="123"/>
      <c r="L97" s="123"/>
      <c r="M97" s="123"/>
      <c r="N97" s="123"/>
      <c r="O97" s="123"/>
      <c r="P97" s="123"/>
      <c r="Q97" s="123"/>
      <c r="R97" s="123"/>
      <c r="S97" s="123"/>
      <c r="T97" s="123"/>
      <c r="U97" s="123"/>
      <c r="V97" s="123"/>
      <c r="W97" s="123"/>
      <c r="X97" s="123"/>
      <c r="Y97" s="123"/>
      <c r="Z97" s="123"/>
      <c r="AA97" s="123"/>
      <c r="AB97" s="123"/>
      <c r="AC97" s="123"/>
      <c r="AD97" s="123"/>
      <c r="AE97" s="123"/>
      <c r="AF97" s="123"/>
      <c r="AG97" s="125">
        <f>'VON - Vedlejší a ostatní ...'!J30</f>
        <v>0</v>
      </c>
      <c r="AH97" s="124"/>
      <c r="AI97" s="124"/>
      <c r="AJ97" s="124"/>
      <c r="AK97" s="124"/>
      <c r="AL97" s="124"/>
      <c r="AM97" s="124"/>
      <c r="AN97" s="125">
        <f>SUM(AG97,AT97)</f>
        <v>0</v>
      </c>
      <c r="AO97" s="124"/>
      <c r="AP97" s="124"/>
      <c r="AQ97" s="126" t="s">
        <v>83</v>
      </c>
      <c r="AR97" s="127"/>
      <c r="AS97" s="133">
        <v>0</v>
      </c>
      <c r="AT97" s="134">
        <f>ROUND(SUM(AV97:AW97),2)</f>
        <v>0</v>
      </c>
      <c r="AU97" s="135">
        <f>'VON - Vedlejší a ostatní ...'!P117</f>
        <v>0</v>
      </c>
      <c r="AV97" s="134">
        <f>'VON - Vedlejší a ostatní ...'!J33</f>
        <v>0</v>
      </c>
      <c r="AW97" s="134">
        <f>'VON - Vedlejší a ostatní ...'!J34</f>
        <v>0</v>
      </c>
      <c r="AX97" s="134">
        <f>'VON - Vedlejší a ostatní ...'!J35</f>
        <v>0</v>
      </c>
      <c r="AY97" s="134">
        <f>'VON - Vedlejší a ostatní ...'!J36</f>
        <v>0</v>
      </c>
      <c r="AZ97" s="134">
        <f>'VON - Vedlejší a ostatní ...'!F33</f>
        <v>0</v>
      </c>
      <c r="BA97" s="134">
        <f>'VON - Vedlejší a ostatní ...'!F34</f>
        <v>0</v>
      </c>
      <c r="BB97" s="134">
        <f>'VON - Vedlejší a ostatní ...'!F35</f>
        <v>0</v>
      </c>
      <c r="BC97" s="134">
        <f>'VON - Vedlejší a ostatní ...'!F36</f>
        <v>0</v>
      </c>
      <c r="BD97" s="136">
        <f>'VON - Vedlejší a ostatní ...'!F37</f>
        <v>0</v>
      </c>
      <c r="BE97" s="7"/>
      <c r="BT97" s="132" t="s">
        <v>84</v>
      </c>
      <c r="BV97" s="132" t="s">
        <v>78</v>
      </c>
      <c r="BW97" s="132" t="s">
        <v>92</v>
      </c>
      <c r="BX97" s="132" t="s">
        <v>5</v>
      </c>
      <c r="CL97" s="132" t="s">
        <v>1</v>
      </c>
      <c r="CM97" s="132" t="s">
        <v>86</v>
      </c>
    </row>
    <row r="98" s="2" customFormat="1" ht="30" customHeight="1">
      <c r="A98" s="39"/>
      <c r="B98" s="40"/>
      <c r="C98" s="41"/>
      <c r="D98" s="41"/>
      <c r="E98" s="41"/>
      <c r="F98" s="41"/>
      <c r="G98" s="41"/>
      <c r="H98" s="41"/>
      <c r="I98" s="41"/>
      <c r="J98" s="41"/>
      <c r="K98" s="41"/>
      <c r="L98" s="41"/>
      <c r="M98" s="41"/>
      <c r="N98" s="41"/>
      <c r="O98" s="41"/>
      <c r="P98" s="41"/>
      <c r="Q98" s="41"/>
      <c r="R98" s="41"/>
      <c r="S98" s="41"/>
      <c r="T98" s="41"/>
      <c r="U98" s="41"/>
      <c r="V98" s="41"/>
      <c r="W98" s="41"/>
      <c r="X98" s="41"/>
      <c r="Y98" s="41"/>
      <c r="Z98" s="41"/>
      <c r="AA98" s="41"/>
      <c r="AB98" s="41"/>
      <c r="AC98" s="41"/>
      <c r="AD98" s="41"/>
      <c r="AE98" s="41"/>
      <c r="AF98" s="41"/>
      <c r="AG98" s="41"/>
      <c r="AH98" s="41"/>
      <c r="AI98" s="41"/>
      <c r="AJ98" s="41"/>
      <c r="AK98" s="41"/>
      <c r="AL98" s="41"/>
      <c r="AM98" s="41"/>
      <c r="AN98" s="41"/>
      <c r="AO98" s="41"/>
      <c r="AP98" s="41"/>
      <c r="AQ98" s="41"/>
      <c r="AR98" s="45"/>
      <c r="AS98" s="39"/>
      <c r="AT98" s="39"/>
      <c r="AU98" s="39"/>
      <c r="AV98" s="39"/>
      <c r="AW98" s="39"/>
      <c r="AX98" s="39"/>
      <c r="AY98" s="39"/>
      <c r="AZ98" s="39"/>
      <c r="BA98" s="39"/>
      <c r="BB98" s="39"/>
      <c r="BC98" s="39"/>
      <c r="BD98" s="39"/>
      <c r="BE98" s="39"/>
    </row>
    <row r="99" s="2" customFormat="1" ht="6.96" customHeight="1">
      <c r="A99" s="39"/>
      <c r="B99" s="67"/>
      <c r="C99" s="68"/>
      <c r="D99" s="68"/>
      <c r="E99" s="68"/>
      <c r="F99" s="68"/>
      <c r="G99" s="68"/>
      <c r="H99" s="68"/>
      <c r="I99" s="68"/>
      <c r="J99" s="68"/>
      <c r="K99" s="68"/>
      <c r="L99" s="68"/>
      <c r="M99" s="68"/>
      <c r="N99" s="68"/>
      <c r="O99" s="68"/>
      <c r="P99" s="68"/>
      <c r="Q99" s="68"/>
      <c r="R99" s="68"/>
      <c r="S99" s="68"/>
      <c r="T99" s="68"/>
      <c r="U99" s="68"/>
      <c r="V99" s="68"/>
      <c r="W99" s="68"/>
      <c r="X99" s="68"/>
      <c r="Y99" s="68"/>
      <c r="Z99" s="68"/>
      <c r="AA99" s="68"/>
      <c r="AB99" s="68"/>
      <c r="AC99" s="68"/>
      <c r="AD99" s="68"/>
      <c r="AE99" s="68"/>
      <c r="AF99" s="68"/>
      <c r="AG99" s="68"/>
      <c r="AH99" s="68"/>
      <c r="AI99" s="68"/>
      <c r="AJ99" s="68"/>
      <c r="AK99" s="68"/>
      <c r="AL99" s="68"/>
      <c r="AM99" s="68"/>
      <c r="AN99" s="68"/>
      <c r="AO99" s="68"/>
      <c r="AP99" s="68"/>
      <c r="AQ99" s="68"/>
      <c r="AR99" s="45"/>
      <c r="AS99" s="39"/>
      <c r="AT99" s="39"/>
      <c r="AU99" s="39"/>
      <c r="AV99" s="39"/>
      <c r="AW99" s="39"/>
      <c r="AX99" s="39"/>
      <c r="AY99" s="39"/>
      <c r="AZ99" s="39"/>
      <c r="BA99" s="39"/>
      <c r="BB99" s="39"/>
      <c r="BC99" s="39"/>
      <c r="BD99" s="39"/>
      <c r="BE99" s="39"/>
    </row>
  </sheetData>
  <sheetProtection sheet="1" formatColumns="0" formatRows="0" objects="1" scenarios="1" spinCount="100000" saltValue="wh6poGfWjpMayqkVgY/pqS+JkO4gKXgpDRAPzILwpFt9ynbxEsb7LMqnuOriMXRp9et9KcZN+NMXE3UDeaoh0A==" hashValue="6sZKi/9opwkCxFUTvxfQxV86g1CHqKDti0Gq0eZYTnLECTGv8QdekxSwPV3wNLoiEgxbL5famLj/QJlC0sywww==" algorithmName="SHA-512" password="CC35"/>
  <mergeCells count="50">
    <mergeCell ref="BE5:BE34"/>
    <mergeCell ref="K5:AJ5"/>
    <mergeCell ref="K6:AJ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J85"/>
    <mergeCell ref="AM87:AN87"/>
    <mergeCell ref="AM89:AP89"/>
    <mergeCell ref="AS89:AT91"/>
    <mergeCell ref="AM90:AP90"/>
    <mergeCell ref="C92:G92"/>
    <mergeCell ref="I92:AF92"/>
    <mergeCell ref="AG92:AM92"/>
    <mergeCell ref="AN92:AP92"/>
    <mergeCell ref="AN95:AP95"/>
    <mergeCell ref="AG95:AM95"/>
    <mergeCell ref="D95:H95"/>
    <mergeCell ref="J95:AF95"/>
    <mergeCell ref="AN96:AP96"/>
    <mergeCell ref="AG96:AM96"/>
    <mergeCell ref="D96:H96"/>
    <mergeCell ref="J96:AF96"/>
    <mergeCell ref="AN97:AP97"/>
    <mergeCell ref="AG97:AM97"/>
    <mergeCell ref="D97:H97"/>
    <mergeCell ref="J97:AF97"/>
    <mergeCell ref="AG94:AM94"/>
    <mergeCell ref="AN94:AP94"/>
    <mergeCell ref="AR2:BE2"/>
  </mergeCells>
  <hyperlinks>
    <hyperlink ref="A95" location="'SO 01 - Oprava koleje v ú...'!C2" display="/"/>
    <hyperlink ref="A96" location="'SO 02 - Oprava koleje v ú...'!C2" display="/"/>
    <hyperlink ref="A97" location="'VON - Vedlejší a ostatní ...'!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85</v>
      </c>
      <c r="AZ2" s="137" t="s">
        <v>93</v>
      </c>
      <c r="BA2" s="137" t="s">
        <v>1</v>
      </c>
      <c r="BB2" s="137" t="s">
        <v>1</v>
      </c>
      <c r="BC2" s="137" t="s">
        <v>94</v>
      </c>
      <c r="BD2" s="137" t="s">
        <v>86</v>
      </c>
    </row>
    <row r="3" hidden="1" s="1" customFormat="1" ht="6.96" customHeight="1">
      <c r="B3" s="138"/>
      <c r="C3" s="139"/>
      <c r="D3" s="139"/>
      <c r="E3" s="139"/>
      <c r="F3" s="139"/>
      <c r="G3" s="139"/>
      <c r="H3" s="139"/>
      <c r="I3" s="139"/>
      <c r="J3" s="139"/>
      <c r="K3" s="139"/>
      <c r="L3" s="21"/>
      <c r="AT3" s="18" t="s">
        <v>86</v>
      </c>
      <c r="AZ3" s="137" t="s">
        <v>95</v>
      </c>
      <c r="BA3" s="137" t="s">
        <v>1</v>
      </c>
      <c r="BB3" s="137" t="s">
        <v>1</v>
      </c>
      <c r="BC3" s="137" t="s">
        <v>96</v>
      </c>
      <c r="BD3" s="137" t="s">
        <v>86</v>
      </c>
    </row>
    <row r="4" hidden="1" s="1" customFormat="1" ht="24.96" customHeight="1">
      <c r="B4" s="21"/>
      <c r="D4" s="140" t="s">
        <v>97</v>
      </c>
      <c r="L4" s="21"/>
      <c r="M4" s="141" t="s">
        <v>10</v>
      </c>
      <c r="AT4" s="18" t="s">
        <v>4</v>
      </c>
      <c r="AZ4" s="137" t="s">
        <v>98</v>
      </c>
      <c r="BA4" s="137" t="s">
        <v>1</v>
      </c>
      <c r="BB4" s="137" t="s">
        <v>1</v>
      </c>
      <c r="BC4" s="137" t="s">
        <v>99</v>
      </c>
      <c r="BD4" s="137" t="s">
        <v>86</v>
      </c>
    </row>
    <row r="5" hidden="1" s="1" customFormat="1" ht="6.96" customHeight="1">
      <c r="B5" s="21"/>
      <c r="L5" s="21"/>
      <c r="AZ5" s="137" t="s">
        <v>100</v>
      </c>
      <c r="BA5" s="137" t="s">
        <v>1</v>
      </c>
      <c r="BB5" s="137" t="s">
        <v>1</v>
      </c>
      <c r="BC5" s="137" t="s">
        <v>101</v>
      </c>
      <c r="BD5" s="137" t="s">
        <v>86</v>
      </c>
    </row>
    <row r="6" hidden="1" s="1" customFormat="1" ht="12" customHeight="1">
      <c r="B6" s="21"/>
      <c r="D6" s="142" t="s">
        <v>16</v>
      </c>
      <c r="L6" s="21"/>
      <c r="AZ6" s="137" t="s">
        <v>102</v>
      </c>
      <c r="BA6" s="137" t="s">
        <v>1</v>
      </c>
      <c r="BB6" s="137" t="s">
        <v>1</v>
      </c>
      <c r="BC6" s="137" t="s">
        <v>103</v>
      </c>
      <c r="BD6" s="137" t="s">
        <v>86</v>
      </c>
    </row>
    <row r="7" hidden="1" s="1" customFormat="1" ht="16.5" customHeight="1">
      <c r="B7" s="21"/>
      <c r="E7" s="143" t="str">
        <f>'Rekapitulace stavby'!K6</f>
        <v>Oprava trati v úseku Újezdec u Luhačovic - Luhačovice</v>
      </c>
      <c r="F7" s="142"/>
      <c r="G7" s="142"/>
      <c r="H7" s="142"/>
      <c r="L7" s="21"/>
      <c r="AZ7" s="137" t="s">
        <v>104</v>
      </c>
      <c r="BA7" s="137" t="s">
        <v>1</v>
      </c>
      <c r="BB7" s="137" t="s">
        <v>1</v>
      </c>
      <c r="BC7" s="137" t="s">
        <v>105</v>
      </c>
      <c r="BD7" s="137" t="s">
        <v>86</v>
      </c>
    </row>
    <row r="8" hidden="1" s="2" customFormat="1" ht="12" customHeight="1">
      <c r="A8" s="39"/>
      <c r="B8" s="45"/>
      <c r="C8" s="39"/>
      <c r="D8" s="142" t="s">
        <v>106</v>
      </c>
      <c r="E8" s="39"/>
      <c r="F8" s="39"/>
      <c r="G8" s="39"/>
      <c r="H8" s="39"/>
      <c r="I8" s="39"/>
      <c r="J8" s="39"/>
      <c r="K8" s="39"/>
      <c r="L8" s="64"/>
      <c r="S8" s="39"/>
      <c r="T8" s="39"/>
      <c r="U8" s="39"/>
      <c r="V8" s="39"/>
      <c r="W8" s="39"/>
      <c r="X8" s="39"/>
      <c r="Y8" s="39"/>
      <c r="Z8" s="39"/>
      <c r="AA8" s="39"/>
      <c r="AB8" s="39"/>
      <c r="AC8" s="39"/>
      <c r="AD8" s="39"/>
      <c r="AE8" s="39"/>
    </row>
    <row r="9" hidden="1" s="2" customFormat="1" ht="16.5" customHeight="1">
      <c r="A9" s="39"/>
      <c r="B9" s="45"/>
      <c r="C9" s="39"/>
      <c r="D9" s="39"/>
      <c r="E9" s="144" t="s">
        <v>107</v>
      </c>
      <c r="F9" s="39"/>
      <c r="G9" s="39"/>
      <c r="H9" s="39"/>
      <c r="I9" s="39"/>
      <c r="J9" s="39"/>
      <c r="K9" s="39"/>
      <c r="L9" s="64"/>
      <c r="S9" s="39"/>
      <c r="T9" s="39"/>
      <c r="U9" s="39"/>
      <c r="V9" s="39"/>
      <c r="W9" s="39"/>
      <c r="X9" s="39"/>
      <c r="Y9" s="39"/>
      <c r="Z9" s="39"/>
      <c r="AA9" s="39"/>
      <c r="AB9" s="39"/>
      <c r="AC9" s="39"/>
      <c r="AD9" s="39"/>
      <c r="AE9" s="39"/>
    </row>
    <row r="10" hidden="1"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hidden="1" s="2" customFormat="1" ht="12" customHeight="1">
      <c r="A11" s="39"/>
      <c r="B11" s="45"/>
      <c r="C11" s="39"/>
      <c r="D11" s="142" t="s">
        <v>18</v>
      </c>
      <c r="E11" s="39"/>
      <c r="F11" s="145" t="s">
        <v>1</v>
      </c>
      <c r="G11" s="39"/>
      <c r="H11" s="39"/>
      <c r="I11" s="142" t="s">
        <v>19</v>
      </c>
      <c r="J11" s="145" t="s">
        <v>1</v>
      </c>
      <c r="K11" s="39"/>
      <c r="L11" s="64"/>
      <c r="S11" s="39"/>
      <c r="T11" s="39"/>
      <c r="U11" s="39"/>
      <c r="V11" s="39"/>
      <c r="W11" s="39"/>
      <c r="X11" s="39"/>
      <c r="Y11" s="39"/>
      <c r="Z11" s="39"/>
      <c r="AA11" s="39"/>
      <c r="AB11" s="39"/>
      <c r="AC11" s="39"/>
      <c r="AD11" s="39"/>
      <c r="AE11" s="39"/>
    </row>
    <row r="12" hidden="1" s="2" customFormat="1" ht="12" customHeight="1">
      <c r="A12" s="39"/>
      <c r="B12" s="45"/>
      <c r="C12" s="39"/>
      <c r="D12" s="142" t="s">
        <v>20</v>
      </c>
      <c r="E12" s="39"/>
      <c r="F12" s="145" t="s">
        <v>21</v>
      </c>
      <c r="G12" s="39"/>
      <c r="H12" s="39"/>
      <c r="I12" s="142" t="s">
        <v>22</v>
      </c>
      <c r="J12" s="146" t="str">
        <f>'Rekapitulace stavby'!AN8</f>
        <v>16. 8. 2023</v>
      </c>
      <c r="K12" s="39"/>
      <c r="L12" s="64"/>
      <c r="S12" s="39"/>
      <c r="T12" s="39"/>
      <c r="U12" s="39"/>
      <c r="V12" s="39"/>
      <c r="W12" s="39"/>
      <c r="X12" s="39"/>
      <c r="Y12" s="39"/>
      <c r="Z12" s="39"/>
      <c r="AA12" s="39"/>
      <c r="AB12" s="39"/>
      <c r="AC12" s="39"/>
      <c r="AD12" s="39"/>
      <c r="AE12" s="39"/>
    </row>
    <row r="13" hidden="1"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hidden="1" s="2" customFormat="1" ht="12" customHeight="1">
      <c r="A14" s="39"/>
      <c r="B14" s="45"/>
      <c r="C14" s="39"/>
      <c r="D14" s="142" t="s">
        <v>24</v>
      </c>
      <c r="E14" s="39"/>
      <c r="F14" s="39"/>
      <c r="G14" s="39"/>
      <c r="H14" s="39"/>
      <c r="I14" s="142" t="s">
        <v>25</v>
      </c>
      <c r="J14" s="145" t="s">
        <v>26</v>
      </c>
      <c r="K14" s="39"/>
      <c r="L14" s="64"/>
      <c r="S14" s="39"/>
      <c r="T14" s="39"/>
      <c r="U14" s="39"/>
      <c r="V14" s="39"/>
      <c r="W14" s="39"/>
      <c r="X14" s="39"/>
      <c r="Y14" s="39"/>
      <c r="Z14" s="39"/>
      <c r="AA14" s="39"/>
      <c r="AB14" s="39"/>
      <c r="AC14" s="39"/>
      <c r="AD14" s="39"/>
      <c r="AE14" s="39"/>
    </row>
    <row r="15" hidden="1" s="2" customFormat="1" ht="18" customHeight="1">
      <c r="A15" s="39"/>
      <c r="B15" s="45"/>
      <c r="C15" s="39"/>
      <c r="D15" s="39"/>
      <c r="E15" s="145" t="s">
        <v>27</v>
      </c>
      <c r="F15" s="39"/>
      <c r="G15" s="39"/>
      <c r="H15" s="39"/>
      <c r="I15" s="142" t="s">
        <v>28</v>
      </c>
      <c r="J15" s="145" t="s">
        <v>29</v>
      </c>
      <c r="K15" s="39"/>
      <c r="L15" s="64"/>
      <c r="S15" s="39"/>
      <c r="T15" s="39"/>
      <c r="U15" s="39"/>
      <c r="V15" s="39"/>
      <c r="W15" s="39"/>
      <c r="X15" s="39"/>
      <c r="Y15" s="39"/>
      <c r="Z15" s="39"/>
      <c r="AA15" s="39"/>
      <c r="AB15" s="39"/>
      <c r="AC15" s="39"/>
      <c r="AD15" s="39"/>
      <c r="AE15" s="39"/>
    </row>
    <row r="16" hidden="1"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hidden="1" s="2" customFormat="1" ht="12" customHeight="1">
      <c r="A17" s="39"/>
      <c r="B17" s="45"/>
      <c r="C17" s="39"/>
      <c r="D17" s="142" t="s">
        <v>30</v>
      </c>
      <c r="E17" s="39"/>
      <c r="F17" s="39"/>
      <c r="G17" s="39"/>
      <c r="H17" s="39"/>
      <c r="I17" s="142" t="s">
        <v>25</v>
      </c>
      <c r="J17" s="34" t="str">
        <f>'Rekapitulace stavby'!AN13</f>
        <v>Vyplň údaj</v>
      </c>
      <c r="K17" s="39"/>
      <c r="L17" s="64"/>
      <c r="S17" s="39"/>
      <c r="T17" s="39"/>
      <c r="U17" s="39"/>
      <c r="V17" s="39"/>
      <c r="W17" s="39"/>
      <c r="X17" s="39"/>
      <c r="Y17" s="39"/>
      <c r="Z17" s="39"/>
      <c r="AA17" s="39"/>
      <c r="AB17" s="39"/>
      <c r="AC17" s="39"/>
      <c r="AD17" s="39"/>
      <c r="AE17" s="39"/>
    </row>
    <row r="18" hidden="1" s="2" customFormat="1" ht="18" customHeight="1">
      <c r="A18" s="39"/>
      <c r="B18" s="45"/>
      <c r="C18" s="39"/>
      <c r="D18" s="39"/>
      <c r="E18" s="34" t="str">
        <f>'Rekapitulace stavby'!E14</f>
        <v>Vyplň údaj</v>
      </c>
      <c r="F18" s="145"/>
      <c r="G18" s="145"/>
      <c r="H18" s="145"/>
      <c r="I18" s="142" t="s">
        <v>28</v>
      </c>
      <c r="J18" s="34" t="str">
        <f>'Rekapitulace stavby'!AN14</f>
        <v>Vyplň údaj</v>
      </c>
      <c r="K18" s="39"/>
      <c r="L18" s="64"/>
      <c r="S18" s="39"/>
      <c r="T18" s="39"/>
      <c r="U18" s="39"/>
      <c r="V18" s="39"/>
      <c r="W18" s="39"/>
      <c r="X18" s="39"/>
      <c r="Y18" s="39"/>
      <c r="Z18" s="39"/>
      <c r="AA18" s="39"/>
      <c r="AB18" s="39"/>
      <c r="AC18" s="39"/>
      <c r="AD18" s="39"/>
      <c r="AE18" s="39"/>
    </row>
    <row r="19" hidden="1"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hidden="1" s="2" customFormat="1" ht="12" customHeight="1">
      <c r="A20" s="39"/>
      <c r="B20" s="45"/>
      <c r="C20" s="39"/>
      <c r="D20" s="142" t="s">
        <v>32</v>
      </c>
      <c r="E20" s="39"/>
      <c r="F20" s="39"/>
      <c r="G20" s="39"/>
      <c r="H20" s="39"/>
      <c r="I20" s="142" t="s">
        <v>25</v>
      </c>
      <c r="J20" s="145" t="str">
        <f>IF('Rekapitulace stavby'!AN16="","",'Rekapitulace stavby'!AN16)</f>
        <v/>
      </c>
      <c r="K20" s="39"/>
      <c r="L20" s="64"/>
      <c r="S20" s="39"/>
      <c r="T20" s="39"/>
      <c r="U20" s="39"/>
      <c r="V20" s="39"/>
      <c r="W20" s="39"/>
      <c r="X20" s="39"/>
      <c r="Y20" s="39"/>
      <c r="Z20" s="39"/>
      <c r="AA20" s="39"/>
      <c r="AB20" s="39"/>
      <c r="AC20" s="39"/>
      <c r="AD20" s="39"/>
      <c r="AE20" s="39"/>
    </row>
    <row r="21" hidden="1" s="2" customFormat="1" ht="18" customHeight="1">
      <c r="A21" s="39"/>
      <c r="B21" s="45"/>
      <c r="C21" s="39"/>
      <c r="D21" s="39"/>
      <c r="E21" s="145" t="str">
        <f>IF('Rekapitulace stavby'!E17="","",'Rekapitulace stavby'!E17)</f>
        <v xml:space="preserve"> </v>
      </c>
      <c r="F21" s="39"/>
      <c r="G21" s="39"/>
      <c r="H21" s="39"/>
      <c r="I21" s="142" t="s">
        <v>28</v>
      </c>
      <c r="J21" s="145" t="str">
        <f>IF('Rekapitulace stavby'!AN17="","",'Rekapitulace stavby'!AN17)</f>
        <v/>
      </c>
      <c r="K21" s="39"/>
      <c r="L21" s="64"/>
      <c r="S21" s="39"/>
      <c r="T21" s="39"/>
      <c r="U21" s="39"/>
      <c r="V21" s="39"/>
      <c r="W21" s="39"/>
      <c r="X21" s="39"/>
      <c r="Y21" s="39"/>
      <c r="Z21" s="39"/>
      <c r="AA21" s="39"/>
      <c r="AB21" s="39"/>
      <c r="AC21" s="39"/>
      <c r="AD21" s="39"/>
      <c r="AE21" s="39"/>
    </row>
    <row r="22" hidden="1"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hidden="1" s="2" customFormat="1" ht="12" customHeight="1">
      <c r="A23" s="39"/>
      <c r="B23" s="45"/>
      <c r="C23" s="39"/>
      <c r="D23" s="142" t="s">
        <v>34</v>
      </c>
      <c r="E23" s="39"/>
      <c r="F23" s="39"/>
      <c r="G23" s="39"/>
      <c r="H23" s="39"/>
      <c r="I23" s="142" t="s">
        <v>25</v>
      </c>
      <c r="J23" s="145" t="str">
        <f>IF('Rekapitulace stavby'!AN19="","",'Rekapitulace stavby'!AN19)</f>
        <v/>
      </c>
      <c r="K23" s="39"/>
      <c r="L23" s="64"/>
      <c r="S23" s="39"/>
      <c r="T23" s="39"/>
      <c r="U23" s="39"/>
      <c r="V23" s="39"/>
      <c r="W23" s="39"/>
      <c r="X23" s="39"/>
      <c r="Y23" s="39"/>
      <c r="Z23" s="39"/>
      <c r="AA23" s="39"/>
      <c r="AB23" s="39"/>
      <c r="AC23" s="39"/>
      <c r="AD23" s="39"/>
      <c r="AE23" s="39"/>
    </row>
    <row r="24" hidden="1" s="2" customFormat="1" ht="18" customHeight="1">
      <c r="A24" s="39"/>
      <c r="B24" s="45"/>
      <c r="C24" s="39"/>
      <c r="D24" s="39"/>
      <c r="E24" s="145" t="str">
        <f>IF('Rekapitulace stavby'!E20="","",'Rekapitulace stavby'!E20)</f>
        <v xml:space="preserve"> </v>
      </c>
      <c r="F24" s="39"/>
      <c r="G24" s="39"/>
      <c r="H24" s="39"/>
      <c r="I24" s="142" t="s">
        <v>28</v>
      </c>
      <c r="J24" s="145" t="str">
        <f>IF('Rekapitulace stavby'!AN20="","",'Rekapitulace stavby'!AN20)</f>
        <v/>
      </c>
      <c r="K24" s="39"/>
      <c r="L24" s="64"/>
      <c r="S24" s="39"/>
      <c r="T24" s="39"/>
      <c r="U24" s="39"/>
      <c r="V24" s="39"/>
      <c r="W24" s="39"/>
      <c r="X24" s="39"/>
      <c r="Y24" s="39"/>
      <c r="Z24" s="39"/>
      <c r="AA24" s="39"/>
      <c r="AB24" s="39"/>
      <c r="AC24" s="39"/>
      <c r="AD24" s="39"/>
      <c r="AE24" s="39"/>
    </row>
    <row r="25" hidden="1"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hidden="1" s="2" customFormat="1" ht="12" customHeight="1">
      <c r="A26" s="39"/>
      <c r="B26" s="45"/>
      <c r="C26" s="39"/>
      <c r="D26" s="142" t="s">
        <v>35</v>
      </c>
      <c r="E26" s="39"/>
      <c r="F26" s="39"/>
      <c r="G26" s="39"/>
      <c r="H26" s="39"/>
      <c r="I26" s="39"/>
      <c r="J26" s="39"/>
      <c r="K26" s="39"/>
      <c r="L26" s="64"/>
      <c r="S26" s="39"/>
      <c r="T26" s="39"/>
      <c r="U26" s="39"/>
      <c r="V26" s="39"/>
      <c r="W26" s="39"/>
      <c r="X26" s="39"/>
      <c r="Y26" s="39"/>
      <c r="Z26" s="39"/>
      <c r="AA26" s="39"/>
      <c r="AB26" s="39"/>
      <c r="AC26" s="39"/>
      <c r="AD26" s="39"/>
      <c r="AE26" s="39"/>
    </row>
    <row r="27" hidden="1" s="8" customFormat="1" ht="16.5" customHeight="1">
      <c r="A27" s="147"/>
      <c r="B27" s="148"/>
      <c r="C27" s="147"/>
      <c r="D27" s="147"/>
      <c r="E27" s="149" t="s">
        <v>1</v>
      </c>
      <c r="F27" s="149"/>
      <c r="G27" s="149"/>
      <c r="H27" s="149"/>
      <c r="I27" s="147"/>
      <c r="J27" s="147"/>
      <c r="K27" s="147"/>
      <c r="L27" s="150"/>
      <c r="S27" s="147"/>
      <c r="T27" s="147"/>
      <c r="U27" s="147"/>
      <c r="V27" s="147"/>
      <c r="W27" s="147"/>
      <c r="X27" s="147"/>
      <c r="Y27" s="147"/>
      <c r="Z27" s="147"/>
      <c r="AA27" s="147"/>
      <c r="AB27" s="147"/>
      <c r="AC27" s="147"/>
      <c r="AD27" s="147"/>
      <c r="AE27" s="147"/>
    </row>
    <row r="28" hidden="1"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hidden="1" s="2" customFormat="1" ht="6.96" customHeight="1">
      <c r="A29" s="39"/>
      <c r="B29" s="45"/>
      <c r="C29" s="39"/>
      <c r="D29" s="151"/>
      <c r="E29" s="151"/>
      <c r="F29" s="151"/>
      <c r="G29" s="151"/>
      <c r="H29" s="151"/>
      <c r="I29" s="151"/>
      <c r="J29" s="151"/>
      <c r="K29" s="151"/>
      <c r="L29" s="64"/>
      <c r="S29" s="39"/>
      <c r="T29" s="39"/>
      <c r="U29" s="39"/>
      <c r="V29" s="39"/>
      <c r="W29" s="39"/>
      <c r="X29" s="39"/>
      <c r="Y29" s="39"/>
      <c r="Z29" s="39"/>
      <c r="AA29" s="39"/>
      <c r="AB29" s="39"/>
      <c r="AC29" s="39"/>
      <c r="AD29" s="39"/>
      <c r="AE29" s="39"/>
    </row>
    <row r="30" hidden="1" s="2" customFormat="1" ht="25.44" customHeight="1">
      <c r="A30" s="39"/>
      <c r="B30" s="45"/>
      <c r="C30" s="39"/>
      <c r="D30" s="152" t="s">
        <v>36</v>
      </c>
      <c r="E30" s="39"/>
      <c r="F30" s="39"/>
      <c r="G30" s="39"/>
      <c r="H30" s="39"/>
      <c r="I30" s="39"/>
      <c r="J30" s="153">
        <f>ROUND(J120, 2)</f>
        <v>0</v>
      </c>
      <c r="K30" s="39"/>
      <c r="L30" s="64"/>
      <c r="S30" s="39"/>
      <c r="T30" s="39"/>
      <c r="U30" s="39"/>
      <c r="V30" s="39"/>
      <c r="W30" s="39"/>
      <c r="X30" s="39"/>
      <c r="Y30" s="39"/>
      <c r="Z30" s="39"/>
      <c r="AA30" s="39"/>
      <c r="AB30" s="39"/>
      <c r="AC30" s="39"/>
      <c r="AD30" s="39"/>
      <c r="AE30" s="39"/>
    </row>
    <row r="31" hidden="1" s="2" customFormat="1" ht="6.96" customHeight="1">
      <c r="A31" s="39"/>
      <c r="B31" s="45"/>
      <c r="C31" s="39"/>
      <c r="D31" s="151"/>
      <c r="E31" s="151"/>
      <c r="F31" s="151"/>
      <c r="G31" s="151"/>
      <c r="H31" s="151"/>
      <c r="I31" s="151"/>
      <c r="J31" s="151"/>
      <c r="K31" s="151"/>
      <c r="L31" s="64"/>
      <c r="S31" s="39"/>
      <c r="T31" s="39"/>
      <c r="U31" s="39"/>
      <c r="V31" s="39"/>
      <c r="W31" s="39"/>
      <c r="X31" s="39"/>
      <c r="Y31" s="39"/>
      <c r="Z31" s="39"/>
      <c r="AA31" s="39"/>
      <c r="AB31" s="39"/>
      <c r="AC31" s="39"/>
      <c r="AD31" s="39"/>
      <c r="AE31" s="39"/>
    </row>
    <row r="32" hidden="1" s="2" customFormat="1" ht="14.4" customHeight="1">
      <c r="A32" s="39"/>
      <c r="B32" s="45"/>
      <c r="C32" s="39"/>
      <c r="D32" s="39"/>
      <c r="E32" s="39"/>
      <c r="F32" s="154" t="s">
        <v>38</v>
      </c>
      <c r="G32" s="39"/>
      <c r="H32" s="39"/>
      <c r="I32" s="154" t="s">
        <v>37</v>
      </c>
      <c r="J32" s="154" t="s">
        <v>39</v>
      </c>
      <c r="K32" s="39"/>
      <c r="L32" s="64"/>
      <c r="S32" s="39"/>
      <c r="T32" s="39"/>
      <c r="U32" s="39"/>
      <c r="V32" s="39"/>
      <c r="W32" s="39"/>
      <c r="X32" s="39"/>
      <c r="Y32" s="39"/>
      <c r="Z32" s="39"/>
      <c r="AA32" s="39"/>
      <c r="AB32" s="39"/>
      <c r="AC32" s="39"/>
      <c r="AD32" s="39"/>
      <c r="AE32" s="39"/>
    </row>
    <row r="33" hidden="1" s="2" customFormat="1" ht="14.4" customHeight="1">
      <c r="A33" s="39"/>
      <c r="B33" s="45"/>
      <c r="C33" s="39"/>
      <c r="D33" s="155" t="s">
        <v>40</v>
      </c>
      <c r="E33" s="142" t="s">
        <v>41</v>
      </c>
      <c r="F33" s="156">
        <f>ROUND((SUM(BE120:BE323)),  2)</f>
        <v>0</v>
      </c>
      <c r="G33" s="39"/>
      <c r="H33" s="39"/>
      <c r="I33" s="157">
        <v>0.20999999999999999</v>
      </c>
      <c r="J33" s="156">
        <f>ROUND(((SUM(BE120:BE323))*I33),  2)</f>
        <v>0</v>
      </c>
      <c r="K33" s="39"/>
      <c r="L33" s="64"/>
      <c r="S33" s="39"/>
      <c r="T33" s="39"/>
      <c r="U33" s="39"/>
      <c r="V33" s="39"/>
      <c r="W33" s="39"/>
      <c r="X33" s="39"/>
      <c r="Y33" s="39"/>
      <c r="Z33" s="39"/>
      <c r="AA33" s="39"/>
      <c r="AB33" s="39"/>
      <c r="AC33" s="39"/>
      <c r="AD33" s="39"/>
      <c r="AE33" s="39"/>
    </row>
    <row r="34" hidden="1" s="2" customFormat="1" ht="14.4" customHeight="1">
      <c r="A34" s="39"/>
      <c r="B34" s="45"/>
      <c r="C34" s="39"/>
      <c r="D34" s="39"/>
      <c r="E34" s="142" t="s">
        <v>42</v>
      </c>
      <c r="F34" s="156">
        <f>ROUND((SUM(BF120:BF323)),  2)</f>
        <v>0</v>
      </c>
      <c r="G34" s="39"/>
      <c r="H34" s="39"/>
      <c r="I34" s="157">
        <v>0.14999999999999999</v>
      </c>
      <c r="J34" s="156">
        <f>ROUND(((SUM(BF120:BF323))*I34),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2" t="s">
        <v>43</v>
      </c>
      <c r="F35" s="156">
        <f>ROUND((SUM(BG120:BG323)),  2)</f>
        <v>0</v>
      </c>
      <c r="G35" s="39"/>
      <c r="H35" s="39"/>
      <c r="I35" s="157">
        <v>0.20999999999999999</v>
      </c>
      <c r="J35" s="156">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2" t="s">
        <v>44</v>
      </c>
      <c r="F36" s="156">
        <f>ROUND((SUM(BH120:BH323)),  2)</f>
        <v>0</v>
      </c>
      <c r="G36" s="39"/>
      <c r="H36" s="39"/>
      <c r="I36" s="157">
        <v>0.14999999999999999</v>
      </c>
      <c r="J36" s="156">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2" t="s">
        <v>45</v>
      </c>
      <c r="F37" s="156">
        <f>ROUND((SUM(BI120:BI323)),  2)</f>
        <v>0</v>
      </c>
      <c r="G37" s="39"/>
      <c r="H37" s="39"/>
      <c r="I37" s="157">
        <v>0</v>
      </c>
      <c r="J37" s="156">
        <f>0</f>
        <v>0</v>
      </c>
      <c r="K37" s="39"/>
      <c r="L37" s="64"/>
      <c r="S37" s="39"/>
      <c r="T37" s="39"/>
      <c r="U37" s="39"/>
      <c r="V37" s="39"/>
      <c r="W37" s="39"/>
      <c r="X37" s="39"/>
      <c r="Y37" s="39"/>
      <c r="Z37" s="39"/>
      <c r="AA37" s="39"/>
      <c r="AB37" s="39"/>
      <c r="AC37" s="39"/>
      <c r="AD37" s="39"/>
      <c r="AE37" s="39"/>
    </row>
    <row r="38" hidden="1"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hidden="1" s="2" customFormat="1" ht="25.44" customHeight="1">
      <c r="A39" s="39"/>
      <c r="B39" s="45"/>
      <c r="C39" s="158"/>
      <c r="D39" s="159" t="s">
        <v>46</v>
      </c>
      <c r="E39" s="160"/>
      <c r="F39" s="160"/>
      <c r="G39" s="161" t="s">
        <v>47</v>
      </c>
      <c r="H39" s="162" t="s">
        <v>48</v>
      </c>
      <c r="I39" s="160"/>
      <c r="J39" s="163">
        <f>SUM(J30:J37)</f>
        <v>0</v>
      </c>
      <c r="K39" s="164"/>
      <c r="L39" s="64"/>
      <c r="S39" s="39"/>
      <c r="T39" s="39"/>
      <c r="U39" s="39"/>
      <c r="V39" s="39"/>
      <c r="W39" s="39"/>
      <c r="X39" s="39"/>
      <c r="Y39" s="39"/>
      <c r="Z39" s="39"/>
      <c r="AA39" s="39"/>
      <c r="AB39" s="39"/>
      <c r="AC39" s="39"/>
      <c r="AD39" s="39"/>
      <c r="AE39" s="39"/>
    </row>
    <row r="40" hidden="1"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hidden="1" s="1" customFormat="1" ht="14.4" customHeight="1">
      <c r="B41" s="21"/>
      <c r="L41" s="21"/>
    </row>
    <row r="42" hidden="1" s="1" customFormat="1" ht="14.4" customHeight="1">
      <c r="B42" s="21"/>
      <c r="L42" s="21"/>
    </row>
    <row r="43" hidden="1" s="1" customFormat="1" ht="14.4" customHeight="1">
      <c r="B43" s="21"/>
      <c r="L43" s="21"/>
    </row>
    <row r="44" hidden="1" s="1" customFormat="1" ht="14.4" customHeight="1">
      <c r="B44" s="21"/>
      <c r="L44" s="21"/>
    </row>
    <row r="45" hidden="1" s="1" customFormat="1" ht="14.4" customHeight="1">
      <c r="B45" s="21"/>
      <c r="L45" s="21"/>
    </row>
    <row r="46" hidden="1" s="1" customFormat="1" ht="14.4" customHeight="1">
      <c r="B46" s="21"/>
      <c r="L46" s="21"/>
    </row>
    <row r="47" hidden="1" s="1" customFormat="1" ht="14.4" customHeight="1">
      <c r="B47" s="21"/>
      <c r="L47" s="21"/>
    </row>
    <row r="48" hidden="1" s="1" customFormat="1" ht="14.4" customHeight="1">
      <c r="B48" s="21"/>
      <c r="L48" s="21"/>
    </row>
    <row r="49" hidden="1" s="1" customFormat="1" ht="14.4" customHeight="1">
      <c r="B49" s="21"/>
      <c r="L49" s="21"/>
    </row>
    <row r="50" hidden="1" s="2" customFormat="1" ht="14.4" customHeight="1">
      <c r="B50" s="64"/>
      <c r="D50" s="165" t="s">
        <v>49</v>
      </c>
      <c r="E50" s="166"/>
      <c r="F50" s="166"/>
      <c r="G50" s="165" t="s">
        <v>50</v>
      </c>
      <c r="H50" s="166"/>
      <c r="I50" s="166"/>
      <c r="J50" s="166"/>
      <c r="K50" s="166"/>
      <c r="L50" s="64"/>
    </row>
    <row r="51" hidden="1">
      <c r="B51" s="21"/>
      <c r="L51" s="21"/>
    </row>
    <row r="52" hidden="1">
      <c r="B52" s="21"/>
      <c r="L52" s="21"/>
    </row>
    <row r="53" hidden="1">
      <c r="B53" s="21"/>
      <c r="L53" s="21"/>
    </row>
    <row r="54" hidden="1">
      <c r="B54" s="21"/>
      <c r="L54" s="21"/>
    </row>
    <row r="55" hidden="1">
      <c r="B55" s="21"/>
      <c r="L55" s="21"/>
    </row>
    <row r="56" hidden="1">
      <c r="B56" s="21"/>
      <c r="L56" s="21"/>
    </row>
    <row r="57" hidden="1">
      <c r="B57" s="21"/>
      <c r="L57" s="21"/>
    </row>
    <row r="58" hidden="1">
      <c r="B58" s="21"/>
      <c r="L58" s="21"/>
    </row>
    <row r="59" hidden="1">
      <c r="B59" s="21"/>
      <c r="L59" s="21"/>
    </row>
    <row r="60" hidden="1">
      <c r="B60" s="21"/>
      <c r="L60" s="21"/>
    </row>
    <row r="61" hidden="1" s="2" customFormat="1">
      <c r="A61" s="39"/>
      <c r="B61" s="45"/>
      <c r="C61" s="39"/>
      <c r="D61" s="167" t="s">
        <v>51</v>
      </c>
      <c r="E61" s="168"/>
      <c r="F61" s="169" t="s">
        <v>52</v>
      </c>
      <c r="G61" s="167" t="s">
        <v>51</v>
      </c>
      <c r="H61" s="168"/>
      <c r="I61" s="168"/>
      <c r="J61" s="170" t="s">
        <v>52</v>
      </c>
      <c r="K61" s="168"/>
      <c r="L61" s="64"/>
      <c r="S61" s="39"/>
      <c r="T61" s="39"/>
      <c r="U61" s="39"/>
      <c r="V61" s="39"/>
      <c r="W61" s="39"/>
      <c r="X61" s="39"/>
      <c r="Y61" s="39"/>
      <c r="Z61" s="39"/>
      <c r="AA61" s="39"/>
      <c r="AB61" s="39"/>
      <c r="AC61" s="39"/>
      <c r="AD61" s="39"/>
      <c r="AE61" s="39"/>
    </row>
    <row r="62" hidden="1">
      <c r="B62" s="21"/>
      <c r="L62" s="21"/>
    </row>
    <row r="63" hidden="1">
      <c r="B63" s="21"/>
      <c r="L63" s="21"/>
    </row>
    <row r="64" hidden="1">
      <c r="B64" s="21"/>
      <c r="L64" s="21"/>
    </row>
    <row r="65" hidden="1" s="2" customFormat="1">
      <c r="A65" s="39"/>
      <c r="B65" s="45"/>
      <c r="C65" s="39"/>
      <c r="D65" s="165" t="s">
        <v>53</v>
      </c>
      <c r="E65" s="171"/>
      <c r="F65" s="171"/>
      <c r="G65" s="165" t="s">
        <v>54</v>
      </c>
      <c r="H65" s="171"/>
      <c r="I65" s="171"/>
      <c r="J65" s="171"/>
      <c r="K65" s="171"/>
      <c r="L65" s="64"/>
      <c r="S65" s="39"/>
      <c r="T65" s="39"/>
      <c r="U65" s="39"/>
      <c r="V65" s="39"/>
      <c r="W65" s="39"/>
      <c r="X65" s="39"/>
      <c r="Y65" s="39"/>
      <c r="Z65" s="39"/>
      <c r="AA65" s="39"/>
      <c r="AB65" s="39"/>
      <c r="AC65" s="39"/>
      <c r="AD65" s="39"/>
      <c r="AE65" s="39"/>
    </row>
    <row r="66" hidden="1">
      <c r="B66" s="21"/>
      <c r="L66" s="21"/>
    </row>
    <row r="67" hidden="1">
      <c r="B67" s="21"/>
      <c r="L67" s="21"/>
    </row>
    <row r="68" hidden="1">
      <c r="B68" s="21"/>
      <c r="L68" s="21"/>
    </row>
    <row r="69" hidden="1">
      <c r="B69" s="21"/>
      <c r="L69" s="21"/>
    </row>
    <row r="70" hidden="1">
      <c r="B70" s="21"/>
      <c r="L70" s="21"/>
    </row>
    <row r="71" hidden="1">
      <c r="B71" s="21"/>
      <c r="L71" s="21"/>
    </row>
    <row r="72" hidden="1">
      <c r="B72" s="21"/>
      <c r="L72" s="21"/>
    </row>
    <row r="73" hidden="1">
      <c r="B73" s="21"/>
      <c r="L73" s="21"/>
    </row>
    <row r="74" hidden="1">
      <c r="B74" s="21"/>
      <c r="L74" s="21"/>
    </row>
    <row r="75" hidden="1">
      <c r="B75" s="21"/>
      <c r="L75" s="21"/>
    </row>
    <row r="76" hidden="1" s="2" customFormat="1">
      <c r="A76" s="39"/>
      <c r="B76" s="45"/>
      <c r="C76" s="39"/>
      <c r="D76" s="167" t="s">
        <v>51</v>
      </c>
      <c r="E76" s="168"/>
      <c r="F76" s="169" t="s">
        <v>52</v>
      </c>
      <c r="G76" s="167" t="s">
        <v>51</v>
      </c>
      <c r="H76" s="168"/>
      <c r="I76" s="168"/>
      <c r="J76" s="170" t="s">
        <v>52</v>
      </c>
      <c r="K76" s="168"/>
      <c r="L76" s="64"/>
      <c r="S76" s="39"/>
      <c r="T76" s="39"/>
      <c r="U76" s="39"/>
      <c r="V76" s="39"/>
      <c r="W76" s="39"/>
      <c r="X76" s="39"/>
      <c r="Y76" s="39"/>
      <c r="Z76" s="39"/>
      <c r="AA76" s="39"/>
      <c r="AB76" s="39"/>
      <c r="AC76" s="39"/>
      <c r="AD76" s="39"/>
      <c r="AE76" s="39"/>
    </row>
    <row r="77" hidden="1" s="2" customFormat="1" ht="14.4" customHeight="1">
      <c r="A77" s="39"/>
      <c r="B77" s="172"/>
      <c r="C77" s="173"/>
      <c r="D77" s="173"/>
      <c r="E77" s="173"/>
      <c r="F77" s="173"/>
      <c r="G77" s="173"/>
      <c r="H77" s="173"/>
      <c r="I77" s="173"/>
      <c r="J77" s="173"/>
      <c r="K77" s="173"/>
      <c r="L77" s="64"/>
      <c r="S77" s="39"/>
      <c r="T77" s="39"/>
      <c r="U77" s="39"/>
      <c r="V77" s="39"/>
      <c r="W77" s="39"/>
      <c r="X77" s="39"/>
      <c r="Y77" s="39"/>
      <c r="Z77" s="39"/>
      <c r="AA77" s="39"/>
      <c r="AB77" s="39"/>
      <c r="AC77" s="39"/>
      <c r="AD77" s="39"/>
      <c r="AE77" s="39"/>
    </row>
    <row r="78" hidden="1"/>
    <row r="79" hidden="1"/>
    <row r="80" hidden="1"/>
    <row r="81" hidden="1" s="2" customFormat="1" ht="6.96" customHeight="1">
      <c r="A81" s="39"/>
      <c r="B81" s="174"/>
      <c r="C81" s="175"/>
      <c r="D81" s="175"/>
      <c r="E81" s="175"/>
      <c r="F81" s="175"/>
      <c r="G81" s="175"/>
      <c r="H81" s="175"/>
      <c r="I81" s="175"/>
      <c r="J81" s="175"/>
      <c r="K81" s="175"/>
      <c r="L81" s="64"/>
      <c r="S81" s="39"/>
      <c r="T81" s="39"/>
      <c r="U81" s="39"/>
      <c r="V81" s="39"/>
      <c r="W81" s="39"/>
      <c r="X81" s="39"/>
      <c r="Y81" s="39"/>
      <c r="Z81" s="39"/>
      <c r="AA81" s="39"/>
      <c r="AB81" s="39"/>
      <c r="AC81" s="39"/>
      <c r="AD81" s="39"/>
      <c r="AE81" s="39"/>
    </row>
    <row r="82" hidden="1" s="2" customFormat="1" ht="24.96" customHeight="1">
      <c r="A82" s="39"/>
      <c r="B82" s="40"/>
      <c r="C82" s="24" t="s">
        <v>108</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76" t="str">
        <f>E7</f>
        <v>Oprava trati v úseku Újezdec u Luhačovic - Luhačovice</v>
      </c>
      <c r="F85" s="33"/>
      <c r="G85" s="33"/>
      <c r="H85" s="33"/>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3" t="s">
        <v>106</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SO 01 - Oprava koleje v úseku km 5,876 - 6,700</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3" t="s">
        <v>20</v>
      </c>
      <c r="D89" s="41"/>
      <c r="E89" s="41"/>
      <c r="F89" s="28" t="str">
        <f>F12</f>
        <v xml:space="preserve"> </v>
      </c>
      <c r="G89" s="41"/>
      <c r="H89" s="41"/>
      <c r="I89" s="33" t="s">
        <v>22</v>
      </c>
      <c r="J89" s="80" t="str">
        <f>IF(J12="","",J12)</f>
        <v>16. 8. 2023</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3" t="s">
        <v>24</v>
      </c>
      <c r="D91" s="41"/>
      <c r="E91" s="41"/>
      <c r="F91" s="28" t="str">
        <f>E15</f>
        <v>Správa železnic s.o.</v>
      </c>
      <c r="G91" s="41"/>
      <c r="H91" s="41"/>
      <c r="I91" s="33" t="s">
        <v>32</v>
      </c>
      <c r="J91" s="37" t="str">
        <f>E21</f>
        <v xml:space="preserve"> </v>
      </c>
      <c r="K91" s="41"/>
      <c r="L91" s="64"/>
      <c r="S91" s="39"/>
      <c r="T91" s="39"/>
      <c r="U91" s="39"/>
      <c r="V91" s="39"/>
      <c r="W91" s="39"/>
      <c r="X91" s="39"/>
      <c r="Y91" s="39"/>
      <c r="Z91" s="39"/>
      <c r="AA91" s="39"/>
      <c r="AB91" s="39"/>
      <c r="AC91" s="39"/>
      <c r="AD91" s="39"/>
      <c r="AE91" s="39"/>
    </row>
    <row r="92" hidden="1" s="2" customFormat="1" ht="15.15" customHeight="1">
      <c r="A92" s="39"/>
      <c r="B92" s="40"/>
      <c r="C92" s="33" t="s">
        <v>30</v>
      </c>
      <c r="D92" s="41"/>
      <c r="E92" s="41"/>
      <c r="F92" s="28" t="str">
        <f>IF(E18="","",E18)</f>
        <v>Vyplň údaj</v>
      </c>
      <c r="G92" s="41"/>
      <c r="H92" s="41"/>
      <c r="I92" s="33" t="s">
        <v>34</v>
      </c>
      <c r="J92" s="37" t="str">
        <f>E24</f>
        <v xml:space="preserve"> </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77" t="s">
        <v>109</v>
      </c>
      <c r="D94" s="178"/>
      <c r="E94" s="178"/>
      <c r="F94" s="178"/>
      <c r="G94" s="178"/>
      <c r="H94" s="178"/>
      <c r="I94" s="178"/>
      <c r="J94" s="179" t="s">
        <v>110</v>
      </c>
      <c r="K94" s="178"/>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80" t="s">
        <v>111</v>
      </c>
      <c r="D96" s="41"/>
      <c r="E96" s="41"/>
      <c r="F96" s="41"/>
      <c r="G96" s="41"/>
      <c r="H96" s="41"/>
      <c r="I96" s="41"/>
      <c r="J96" s="111">
        <f>J120</f>
        <v>0</v>
      </c>
      <c r="K96" s="41"/>
      <c r="L96" s="64"/>
      <c r="S96" s="39"/>
      <c r="T96" s="39"/>
      <c r="U96" s="39"/>
      <c r="V96" s="39"/>
      <c r="W96" s="39"/>
      <c r="X96" s="39"/>
      <c r="Y96" s="39"/>
      <c r="Z96" s="39"/>
      <c r="AA96" s="39"/>
      <c r="AB96" s="39"/>
      <c r="AC96" s="39"/>
      <c r="AD96" s="39"/>
      <c r="AE96" s="39"/>
      <c r="AU96" s="18" t="s">
        <v>112</v>
      </c>
    </row>
    <row r="97" hidden="1" s="9" customFormat="1" ht="24.96" customHeight="1">
      <c r="A97" s="9"/>
      <c r="B97" s="181"/>
      <c r="C97" s="182"/>
      <c r="D97" s="183" t="s">
        <v>113</v>
      </c>
      <c r="E97" s="184"/>
      <c r="F97" s="184"/>
      <c r="G97" s="184"/>
      <c r="H97" s="184"/>
      <c r="I97" s="184"/>
      <c r="J97" s="185">
        <f>J121</f>
        <v>0</v>
      </c>
      <c r="K97" s="182"/>
      <c r="L97" s="186"/>
      <c r="S97" s="9"/>
      <c r="T97" s="9"/>
      <c r="U97" s="9"/>
      <c r="V97" s="9"/>
      <c r="W97" s="9"/>
      <c r="X97" s="9"/>
      <c r="Y97" s="9"/>
      <c r="Z97" s="9"/>
      <c r="AA97" s="9"/>
      <c r="AB97" s="9"/>
      <c r="AC97" s="9"/>
      <c r="AD97" s="9"/>
      <c r="AE97" s="9"/>
    </row>
    <row r="98" hidden="1" s="10" customFormat="1" ht="19.92" customHeight="1">
      <c r="A98" s="10"/>
      <c r="B98" s="187"/>
      <c r="C98" s="188"/>
      <c r="D98" s="189" t="s">
        <v>114</v>
      </c>
      <c r="E98" s="190"/>
      <c r="F98" s="190"/>
      <c r="G98" s="190"/>
      <c r="H98" s="190"/>
      <c r="I98" s="190"/>
      <c r="J98" s="191">
        <f>J122</f>
        <v>0</v>
      </c>
      <c r="K98" s="188"/>
      <c r="L98" s="192"/>
      <c r="S98" s="10"/>
      <c r="T98" s="10"/>
      <c r="U98" s="10"/>
      <c r="V98" s="10"/>
      <c r="W98" s="10"/>
      <c r="X98" s="10"/>
      <c r="Y98" s="10"/>
      <c r="Z98" s="10"/>
      <c r="AA98" s="10"/>
      <c r="AB98" s="10"/>
      <c r="AC98" s="10"/>
      <c r="AD98" s="10"/>
      <c r="AE98" s="10"/>
    </row>
    <row r="99" hidden="1" s="10" customFormat="1" ht="19.92" customHeight="1">
      <c r="A99" s="10"/>
      <c r="B99" s="187"/>
      <c r="C99" s="188"/>
      <c r="D99" s="189" t="s">
        <v>115</v>
      </c>
      <c r="E99" s="190"/>
      <c r="F99" s="190"/>
      <c r="G99" s="190"/>
      <c r="H99" s="190"/>
      <c r="I99" s="190"/>
      <c r="J99" s="191">
        <f>J260</f>
        <v>0</v>
      </c>
      <c r="K99" s="188"/>
      <c r="L99" s="192"/>
      <c r="S99" s="10"/>
      <c r="T99" s="10"/>
      <c r="U99" s="10"/>
      <c r="V99" s="10"/>
      <c r="W99" s="10"/>
      <c r="X99" s="10"/>
      <c r="Y99" s="10"/>
      <c r="Z99" s="10"/>
      <c r="AA99" s="10"/>
      <c r="AB99" s="10"/>
      <c r="AC99" s="10"/>
      <c r="AD99" s="10"/>
      <c r="AE99" s="10"/>
    </row>
    <row r="100" hidden="1" s="9" customFormat="1" ht="24.96" customHeight="1">
      <c r="A100" s="9"/>
      <c r="B100" s="181"/>
      <c r="C100" s="182"/>
      <c r="D100" s="183" t="s">
        <v>116</v>
      </c>
      <c r="E100" s="184"/>
      <c r="F100" s="184"/>
      <c r="G100" s="184"/>
      <c r="H100" s="184"/>
      <c r="I100" s="184"/>
      <c r="J100" s="185">
        <f>J272</f>
        <v>0</v>
      </c>
      <c r="K100" s="182"/>
      <c r="L100" s="186"/>
      <c r="S100" s="9"/>
      <c r="T100" s="9"/>
      <c r="U100" s="9"/>
      <c r="V100" s="9"/>
      <c r="W100" s="9"/>
      <c r="X100" s="9"/>
      <c r="Y100" s="9"/>
      <c r="Z100" s="9"/>
      <c r="AA100" s="9"/>
      <c r="AB100" s="9"/>
      <c r="AC100" s="9"/>
      <c r="AD100" s="9"/>
      <c r="AE100" s="9"/>
    </row>
    <row r="101" hidden="1" s="2" customFormat="1" ht="21.84" customHeight="1">
      <c r="A101" s="39"/>
      <c r="B101" s="40"/>
      <c r="C101" s="41"/>
      <c r="D101" s="41"/>
      <c r="E101" s="41"/>
      <c r="F101" s="41"/>
      <c r="G101" s="41"/>
      <c r="H101" s="41"/>
      <c r="I101" s="41"/>
      <c r="J101" s="41"/>
      <c r="K101" s="41"/>
      <c r="L101" s="64"/>
      <c r="S101" s="39"/>
      <c r="T101" s="39"/>
      <c r="U101" s="39"/>
      <c r="V101" s="39"/>
      <c r="W101" s="39"/>
      <c r="X101" s="39"/>
      <c r="Y101" s="39"/>
      <c r="Z101" s="39"/>
      <c r="AA101" s="39"/>
      <c r="AB101" s="39"/>
      <c r="AC101" s="39"/>
      <c r="AD101" s="39"/>
      <c r="AE101" s="39"/>
    </row>
    <row r="102" hidden="1" s="2" customFormat="1" ht="6.96" customHeight="1">
      <c r="A102" s="39"/>
      <c r="B102" s="67"/>
      <c r="C102" s="68"/>
      <c r="D102" s="68"/>
      <c r="E102" s="68"/>
      <c r="F102" s="68"/>
      <c r="G102" s="68"/>
      <c r="H102" s="68"/>
      <c r="I102" s="68"/>
      <c r="J102" s="68"/>
      <c r="K102" s="68"/>
      <c r="L102" s="64"/>
      <c r="S102" s="39"/>
      <c r="T102" s="39"/>
      <c r="U102" s="39"/>
      <c r="V102" s="39"/>
      <c r="W102" s="39"/>
      <c r="X102" s="39"/>
      <c r="Y102" s="39"/>
      <c r="Z102" s="39"/>
      <c r="AA102" s="39"/>
      <c r="AB102" s="39"/>
      <c r="AC102" s="39"/>
      <c r="AD102" s="39"/>
      <c r="AE102" s="39"/>
    </row>
    <row r="103" hidden="1"/>
    <row r="104" hidden="1"/>
    <row r="105" hidden="1"/>
    <row r="106" s="2" customFormat="1" ht="6.96" customHeight="1">
      <c r="A106" s="39"/>
      <c r="B106" s="69"/>
      <c r="C106" s="70"/>
      <c r="D106" s="70"/>
      <c r="E106" s="70"/>
      <c r="F106" s="70"/>
      <c r="G106" s="70"/>
      <c r="H106" s="70"/>
      <c r="I106" s="70"/>
      <c r="J106" s="70"/>
      <c r="K106" s="70"/>
      <c r="L106" s="64"/>
      <c r="S106" s="39"/>
      <c r="T106" s="39"/>
      <c r="U106" s="39"/>
      <c r="V106" s="39"/>
      <c r="W106" s="39"/>
      <c r="X106" s="39"/>
      <c r="Y106" s="39"/>
      <c r="Z106" s="39"/>
      <c r="AA106" s="39"/>
      <c r="AB106" s="39"/>
      <c r="AC106" s="39"/>
      <c r="AD106" s="39"/>
      <c r="AE106" s="39"/>
    </row>
    <row r="107" s="2" customFormat="1" ht="24.96" customHeight="1">
      <c r="A107" s="39"/>
      <c r="B107" s="40"/>
      <c r="C107" s="24" t="s">
        <v>117</v>
      </c>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40"/>
      <c r="C108" s="41"/>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2" customHeight="1">
      <c r="A109" s="39"/>
      <c r="B109" s="40"/>
      <c r="C109" s="33" t="s">
        <v>16</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6.5" customHeight="1">
      <c r="A110" s="39"/>
      <c r="B110" s="40"/>
      <c r="C110" s="41"/>
      <c r="D110" s="41"/>
      <c r="E110" s="176" t="str">
        <f>E7</f>
        <v>Oprava trati v úseku Újezdec u Luhačovic - Luhačovice</v>
      </c>
      <c r="F110" s="33"/>
      <c r="G110" s="33"/>
      <c r="H110" s="33"/>
      <c r="I110" s="41"/>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3" t="s">
        <v>106</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6.5" customHeight="1">
      <c r="A112" s="39"/>
      <c r="B112" s="40"/>
      <c r="C112" s="41"/>
      <c r="D112" s="41"/>
      <c r="E112" s="77" t="str">
        <f>E9</f>
        <v>SO 01 - Oprava koleje v úseku km 5,876 - 6,700</v>
      </c>
      <c r="F112" s="41"/>
      <c r="G112" s="41"/>
      <c r="H112" s="41"/>
      <c r="I112" s="41"/>
      <c r="J112" s="41"/>
      <c r="K112" s="41"/>
      <c r="L112" s="64"/>
      <c r="S112" s="39"/>
      <c r="T112" s="39"/>
      <c r="U112" s="39"/>
      <c r="V112" s="39"/>
      <c r="W112" s="39"/>
      <c r="X112" s="39"/>
      <c r="Y112" s="39"/>
      <c r="Z112" s="39"/>
      <c r="AA112" s="39"/>
      <c r="AB112" s="39"/>
      <c r="AC112" s="39"/>
      <c r="AD112" s="39"/>
      <c r="AE112" s="39"/>
    </row>
    <row r="113" s="2" customFormat="1" ht="6.96" customHeight="1">
      <c r="A113" s="39"/>
      <c r="B113" s="40"/>
      <c r="C113" s="41"/>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3" t="s">
        <v>20</v>
      </c>
      <c r="D114" s="41"/>
      <c r="E114" s="41"/>
      <c r="F114" s="28" t="str">
        <f>F12</f>
        <v xml:space="preserve"> </v>
      </c>
      <c r="G114" s="41"/>
      <c r="H114" s="41"/>
      <c r="I114" s="33" t="s">
        <v>22</v>
      </c>
      <c r="J114" s="80" t="str">
        <f>IF(J12="","",J12)</f>
        <v>16. 8. 2023</v>
      </c>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5.15" customHeight="1">
      <c r="A116" s="39"/>
      <c r="B116" s="40"/>
      <c r="C116" s="33" t="s">
        <v>24</v>
      </c>
      <c r="D116" s="41"/>
      <c r="E116" s="41"/>
      <c r="F116" s="28" t="str">
        <f>E15</f>
        <v>Správa železnic s.o.</v>
      </c>
      <c r="G116" s="41"/>
      <c r="H116" s="41"/>
      <c r="I116" s="33" t="s">
        <v>32</v>
      </c>
      <c r="J116" s="37" t="str">
        <f>E21</f>
        <v xml:space="preserve"> </v>
      </c>
      <c r="K116" s="41"/>
      <c r="L116" s="64"/>
      <c r="S116" s="39"/>
      <c r="T116" s="39"/>
      <c r="U116" s="39"/>
      <c r="V116" s="39"/>
      <c r="W116" s="39"/>
      <c r="X116" s="39"/>
      <c r="Y116" s="39"/>
      <c r="Z116" s="39"/>
      <c r="AA116" s="39"/>
      <c r="AB116" s="39"/>
      <c r="AC116" s="39"/>
      <c r="AD116" s="39"/>
      <c r="AE116" s="39"/>
    </row>
    <row r="117" s="2" customFormat="1" ht="15.15" customHeight="1">
      <c r="A117" s="39"/>
      <c r="B117" s="40"/>
      <c r="C117" s="33" t="s">
        <v>30</v>
      </c>
      <c r="D117" s="41"/>
      <c r="E117" s="41"/>
      <c r="F117" s="28" t="str">
        <f>IF(E18="","",E18)</f>
        <v>Vyplň údaj</v>
      </c>
      <c r="G117" s="41"/>
      <c r="H117" s="41"/>
      <c r="I117" s="33" t="s">
        <v>34</v>
      </c>
      <c r="J117" s="37" t="str">
        <f>E24</f>
        <v xml:space="preserve"> </v>
      </c>
      <c r="K117" s="41"/>
      <c r="L117" s="64"/>
      <c r="S117" s="39"/>
      <c r="T117" s="39"/>
      <c r="U117" s="39"/>
      <c r="V117" s="39"/>
      <c r="W117" s="39"/>
      <c r="X117" s="39"/>
      <c r="Y117" s="39"/>
      <c r="Z117" s="39"/>
      <c r="AA117" s="39"/>
      <c r="AB117" s="39"/>
      <c r="AC117" s="39"/>
      <c r="AD117" s="39"/>
      <c r="AE117" s="39"/>
    </row>
    <row r="118" s="2" customFormat="1" ht="10.32"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11" customFormat="1" ht="29.28" customHeight="1">
      <c r="A119" s="193"/>
      <c r="B119" s="194"/>
      <c r="C119" s="195" t="s">
        <v>118</v>
      </c>
      <c r="D119" s="196" t="s">
        <v>61</v>
      </c>
      <c r="E119" s="196" t="s">
        <v>57</v>
      </c>
      <c r="F119" s="196" t="s">
        <v>58</v>
      </c>
      <c r="G119" s="196" t="s">
        <v>119</v>
      </c>
      <c r="H119" s="196" t="s">
        <v>120</v>
      </c>
      <c r="I119" s="196" t="s">
        <v>121</v>
      </c>
      <c r="J119" s="196" t="s">
        <v>110</v>
      </c>
      <c r="K119" s="197" t="s">
        <v>122</v>
      </c>
      <c r="L119" s="198"/>
      <c r="M119" s="101" t="s">
        <v>1</v>
      </c>
      <c r="N119" s="102" t="s">
        <v>40</v>
      </c>
      <c r="O119" s="102" t="s">
        <v>123</v>
      </c>
      <c r="P119" s="102" t="s">
        <v>124</v>
      </c>
      <c r="Q119" s="102" t="s">
        <v>125</v>
      </c>
      <c r="R119" s="102" t="s">
        <v>126</v>
      </c>
      <c r="S119" s="102" t="s">
        <v>127</v>
      </c>
      <c r="T119" s="103" t="s">
        <v>128</v>
      </c>
      <c r="U119" s="193"/>
      <c r="V119" s="193"/>
      <c r="W119" s="193"/>
      <c r="X119" s="193"/>
      <c r="Y119" s="193"/>
      <c r="Z119" s="193"/>
      <c r="AA119" s="193"/>
      <c r="AB119" s="193"/>
      <c r="AC119" s="193"/>
      <c r="AD119" s="193"/>
      <c r="AE119" s="193"/>
    </row>
    <row r="120" s="2" customFormat="1" ht="22.8" customHeight="1">
      <c r="A120" s="39"/>
      <c r="B120" s="40"/>
      <c r="C120" s="108" t="s">
        <v>129</v>
      </c>
      <c r="D120" s="41"/>
      <c r="E120" s="41"/>
      <c r="F120" s="41"/>
      <c r="G120" s="41"/>
      <c r="H120" s="41"/>
      <c r="I120" s="41"/>
      <c r="J120" s="199">
        <f>BK120</f>
        <v>0</v>
      </c>
      <c r="K120" s="41"/>
      <c r="L120" s="45"/>
      <c r="M120" s="104"/>
      <c r="N120" s="200"/>
      <c r="O120" s="105"/>
      <c r="P120" s="201">
        <f>P121+P272</f>
        <v>0</v>
      </c>
      <c r="Q120" s="105"/>
      <c r="R120" s="201">
        <f>R121+R272</f>
        <v>1176.7139999999999</v>
      </c>
      <c r="S120" s="105"/>
      <c r="T120" s="202">
        <f>T121+T272</f>
        <v>0</v>
      </c>
      <c r="U120" s="39"/>
      <c r="V120" s="39"/>
      <c r="W120" s="39"/>
      <c r="X120" s="39"/>
      <c r="Y120" s="39"/>
      <c r="Z120" s="39"/>
      <c r="AA120" s="39"/>
      <c r="AB120" s="39"/>
      <c r="AC120" s="39"/>
      <c r="AD120" s="39"/>
      <c r="AE120" s="39"/>
      <c r="AT120" s="18" t="s">
        <v>75</v>
      </c>
      <c r="AU120" s="18" t="s">
        <v>112</v>
      </c>
      <c r="BK120" s="203">
        <f>BK121+BK272</f>
        <v>0</v>
      </c>
    </row>
    <row r="121" s="12" customFormat="1" ht="25.92" customHeight="1">
      <c r="A121" s="12"/>
      <c r="B121" s="204"/>
      <c r="C121" s="205"/>
      <c r="D121" s="206" t="s">
        <v>75</v>
      </c>
      <c r="E121" s="207" t="s">
        <v>130</v>
      </c>
      <c r="F121" s="207" t="s">
        <v>131</v>
      </c>
      <c r="G121" s="205"/>
      <c r="H121" s="205"/>
      <c r="I121" s="208"/>
      <c r="J121" s="209">
        <f>BK121</f>
        <v>0</v>
      </c>
      <c r="K121" s="205"/>
      <c r="L121" s="210"/>
      <c r="M121" s="211"/>
      <c r="N121" s="212"/>
      <c r="O121" s="212"/>
      <c r="P121" s="213">
        <f>P122+P260</f>
        <v>0</v>
      </c>
      <c r="Q121" s="212"/>
      <c r="R121" s="213">
        <f>R122+R260</f>
        <v>1176.7139999999999</v>
      </c>
      <c r="S121" s="212"/>
      <c r="T121" s="214">
        <f>T122+T260</f>
        <v>0</v>
      </c>
      <c r="U121" s="12"/>
      <c r="V121" s="12"/>
      <c r="W121" s="12"/>
      <c r="X121" s="12"/>
      <c r="Y121" s="12"/>
      <c r="Z121" s="12"/>
      <c r="AA121" s="12"/>
      <c r="AB121" s="12"/>
      <c r="AC121" s="12"/>
      <c r="AD121" s="12"/>
      <c r="AE121" s="12"/>
      <c r="AR121" s="215" t="s">
        <v>84</v>
      </c>
      <c r="AT121" s="216" t="s">
        <v>75</v>
      </c>
      <c r="AU121" s="216" t="s">
        <v>76</v>
      </c>
      <c r="AY121" s="215" t="s">
        <v>132</v>
      </c>
      <c r="BK121" s="217">
        <f>BK122+BK260</f>
        <v>0</v>
      </c>
    </row>
    <row r="122" s="12" customFormat="1" ht="22.8" customHeight="1">
      <c r="A122" s="12"/>
      <c r="B122" s="204"/>
      <c r="C122" s="205"/>
      <c r="D122" s="206" t="s">
        <v>75</v>
      </c>
      <c r="E122" s="218" t="s">
        <v>133</v>
      </c>
      <c r="F122" s="218" t="s">
        <v>134</v>
      </c>
      <c r="G122" s="205"/>
      <c r="H122" s="205"/>
      <c r="I122" s="208"/>
      <c r="J122" s="219">
        <f>BK122</f>
        <v>0</v>
      </c>
      <c r="K122" s="205"/>
      <c r="L122" s="210"/>
      <c r="M122" s="211"/>
      <c r="N122" s="212"/>
      <c r="O122" s="212"/>
      <c r="P122" s="213">
        <f>SUM(P123:P259)</f>
        <v>0</v>
      </c>
      <c r="Q122" s="212"/>
      <c r="R122" s="213">
        <f>SUM(R123:R259)</f>
        <v>1176.7139999999999</v>
      </c>
      <c r="S122" s="212"/>
      <c r="T122" s="214">
        <f>SUM(T123:T259)</f>
        <v>0</v>
      </c>
      <c r="U122" s="12"/>
      <c r="V122" s="12"/>
      <c r="W122" s="12"/>
      <c r="X122" s="12"/>
      <c r="Y122" s="12"/>
      <c r="Z122" s="12"/>
      <c r="AA122" s="12"/>
      <c r="AB122" s="12"/>
      <c r="AC122" s="12"/>
      <c r="AD122" s="12"/>
      <c r="AE122" s="12"/>
      <c r="AR122" s="215" t="s">
        <v>84</v>
      </c>
      <c r="AT122" s="216" t="s">
        <v>75</v>
      </c>
      <c r="AU122" s="216" t="s">
        <v>84</v>
      </c>
      <c r="AY122" s="215" t="s">
        <v>132</v>
      </c>
      <c r="BK122" s="217">
        <f>SUM(BK123:BK259)</f>
        <v>0</v>
      </c>
    </row>
    <row r="123" s="2" customFormat="1" ht="16.5" customHeight="1">
      <c r="A123" s="39"/>
      <c r="B123" s="40"/>
      <c r="C123" s="220" t="s">
        <v>84</v>
      </c>
      <c r="D123" s="220" t="s">
        <v>135</v>
      </c>
      <c r="E123" s="221" t="s">
        <v>136</v>
      </c>
      <c r="F123" s="222" t="s">
        <v>137</v>
      </c>
      <c r="G123" s="223" t="s">
        <v>138</v>
      </c>
      <c r="H123" s="224">
        <v>0.78700000000000003</v>
      </c>
      <c r="I123" s="225"/>
      <c r="J123" s="226">
        <f>ROUND(I123*H123,2)</f>
        <v>0</v>
      </c>
      <c r="K123" s="222" t="s">
        <v>139</v>
      </c>
      <c r="L123" s="45"/>
      <c r="M123" s="227" t="s">
        <v>1</v>
      </c>
      <c r="N123" s="228" t="s">
        <v>41</v>
      </c>
      <c r="O123" s="92"/>
      <c r="P123" s="229">
        <f>O123*H123</f>
        <v>0</v>
      </c>
      <c r="Q123" s="229">
        <v>0</v>
      </c>
      <c r="R123" s="229">
        <f>Q123*H123</f>
        <v>0</v>
      </c>
      <c r="S123" s="229">
        <v>0</v>
      </c>
      <c r="T123" s="230">
        <f>S123*H123</f>
        <v>0</v>
      </c>
      <c r="U123" s="39"/>
      <c r="V123" s="39"/>
      <c r="W123" s="39"/>
      <c r="X123" s="39"/>
      <c r="Y123" s="39"/>
      <c r="Z123" s="39"/>
      <c r="AA123" s="39"/>
      <c r="AB123" s="39"/>
      <c r="AC123" s="39"/>
      <c r="AD123" s="39"/>
      <c r="AE123" s="39"/>
      <c r="AR123" s="231" t="s">
        <v>140</v>
      </c>
      <c r="AT123" s="231" t="s">
        <v>135</v>
      </c>
      <c r="AU123" s="231" t="s">
        <v>86</v>
      </c>
      <c r="AY123" s="18" t="s">
        <v>132</v>
      </c>
      <c r="BE123" s="232">
        <f>IF(N123="základní",J123,0)</f>
        <v>0</v>
      </c>
      <c r="BF123" s="232">
        <f>IF(N123="snížená",J123,0)</f>
        <v>0</v>
      </c>
      <c r="BG123" s="232">
        <f>IF(N123="zákl. přenesená",J123,0)</f>
        <v>0</v>
      </c>
      <c r="BH123" s="232">
        <f>IF(N123="sníž. přenesená",J123,0)</f>
        <v>0</v>
      </c>
      <c r="BI123" s="232">
        <f>IF(N123="nulová",J123,0)</f>
        <v>0</v>
      </c>
      <c r="BJ123" s="18" t="s">
        <v>84</v>
      </c>
      <c r="BK123" s="232">
        <f>ROUND(I123*H123,2)</f>
        <v>0</v>
      </c>
      <c r="BL123" s="18" t="s">
        <v>140</v>
      </c>
      <c r="BM123" s="231" t="s">
        <v>141</v>
      </c>
    </row>
    <row r="124" s="2" customFormat="1">
      <c r="A124" s="39"/>
      <c r="B124" s="40"/>
      <c r="C124" s="41"/>
      <c r="D124" s="233" t="s">
        <v>142</v>
      </c>
      <c r="E124" s="41"/>
      <c r="F124" s="234" t="s">
        <v>143</v>
      </c>
      <c r="G124" s="41"/>
      <c r="H124" s="41"/>
      <c r="I124" s="235"/>
      <c r="J124" s="41"/>
      <c r="K124" s="41"/>
      <c r="L124" s="45"/>
      <c r="M124" s="236"/>
      <c r="N124" s="237"/>
      <c r="O124" s="92"/>
      <c r="P124" s="92"/>
      <c r="Q124" s="92"/>
      <c r="R124" s="92"/>
      <c r="S124" s="92"/>
      <c r="T124" s="93"/>
      <c r="U124" s="39"/>
      <c r="V124" s="39"/>
      <c r="W124" s="39"/>
      <c r="X124" s="39"/>
      <c r="Y124" s="39"/>
      <c r="Z124" s="39"/>
      <c r="AA124" s="39"/>
      <c r="AB124" s="39"/>
      <c r="AC124" s="39"/>
      <c r="AD124" s="39"/>
      <c r="AE124" s="39"/>
      <c r="AT124" s="18" t="s">
        <v>142</v>
      </c>
      <c r="AU124" s="18" t="s">
        <v>86</v>
      </c>
    </row>
    <row r="125" s="13" customFormat="1">
      <c r="A125" s="13"/>
      <c r="B125" s="238"/>
      <c r="C125" s="239"/>
      <c r="D125" s="233" t="s">
        <v>144</v>
      </c>
      <c r="E125" s="240" t="s">
        <v>1</v>
      </c>
      <c r="F125" s="241" t="s">
        <v>93</v>
      </c>
      <c r="G125" s="239"/>
      <c r="H125" s="242">
        <v>0.78700000000000003</v>
      </c>
      <c r="I125" s="243"/>
      <c r="J125" s="239"/>
      <c r="K125" s="239"/>
      <c r="L125" s="244"/>
      <c r="M125" s="245"/>
      <c r="N125" s="246"/>
      <c r="O125" s="246"/>
      <c r="P125" s="246"/>
      <c r="Q125" s="246"/>
      <c r="R125" s="246"/>
      <c r="S125" s="246"/>
      <c r="T125" s="247"/>
      <c r="U125" s="13"/>
      <c r="V125" s="13"/>
      <c r="W125" s="13"/>
      <c r="X125" s="13"/>
      <c r="Y125" s="13"/>
      <c r="Z125" s="13"/>
      <c r="AA125" s="13"/>
      <c r="AB125" s="13"/>
      <c r="AC125" s="13"/>
      <c r="AD125" s="13"/>
      <c r="AE125" s="13"/>
      <c r="AT125" s="248" t="s">
        <v>144</v>
      </c>
      <c r="AU125" s="248" t="s">
        <v>86</v>
      </c>
      <c r="AV125" s="13" t="s">
        <v>86</v>
      </c>
      <c r="AW125" s="13" t="s">
        <v>33</v>
      </c>
      <c r="AX125" s="13" t="s">
        <v>84</v>
      </c>
      <c r="AY125" s="248" t="s">
        <v>132</v>
      </c>
    </row>
    <row r="126" s="2" customFormat="1" ht="16.5" customHeight="1">
      <c r="A126" s="39"/>
      <c r="B126" s="40"/>
      <c r="C126" s="220" t="s">
        <v>86</v>
      </c>
      <c r="D126" s="220" t="s">
        <v>135</v>
      </c>
      <c r="E126" s="221" t="s">
        <v>145</v>
      </c>
      <c r="F126" s="222" t="s">
        <v>146</v>
      </c>
      <c r="G126" s="223" t="s">
        <v>138</v>
      </c>
      <c r="H126" s="224">
        <v>0.036999999999999998</v>
      </c>
      <c r="I126" s="225"/>
      <c r="J126" s="226">
        <f>ROUND(I126*H126,2)</f>
        <v>0</v>
      </c>
      <c r="K126" s="222" t="s">
        <v>139</v>
      </c>
      <c r="L126" s="45"/>
      <c r="M126" s="227" t="s">
        <v>1</v>
      </c>
      <c r="N126" s="228" t="s">
        <v>41</v>
      </c>
      <c r="O126" s="92"/>
      <c r="P126" s="229">
        <f>O126*H126</f>
        <v>0</v>
      </c>
      <c r="Q126" s="229">
        <v>0</v>
      </c>
      <c r="R126" s="229">
        <f>Q126*H126</f>
        <v>0</v>
      </c>
      <c r="S126" s="229">
        <v>0</v>
      </c>
      <c r="T126" s="230">
        <f>S126*H126</f>
        <v>0</v>
      </c>
      <c r="U126" s="39"/>
      <c r="V126" s="39"/>
      <c r="W126" s="39"/>
      <c r="X126" s="39"/>
      <c r="Y126" s="39"/>
      <c r="Z126" s="39"/>
      <c r="AA126" s="39"/>
      <c r="AB126" s="39"/>
      <c r="AC126" s="39"/>
      <c r="AD126" s="39"/>
      <c r="AE126" s="39"/>
      <c r="AR126" s="231" t="s">
        <v>140</v>
      </c>
      <c r="AT126" s="231" t="s">
        <v>135</v>
      </c>
      <c r="AU126" s="231" t="s">
        <v>86</v>
      </c>
      <c r="AY126" s="18" t="s">
        <v>132</v>
      </c>
      <c r="BE126" s="232">
        <f>IF(N126="základní",J126,0)</f>
        <v>0</v>
      </c>
      <c r="BF126" s="232">
        <f>IF(N126="snížená",J126,0)</f>
        <v>0</v>
      </c>
      <c r="BG126" s="232">
        <f>IF(N126="zákl. přenesená",J126,0)</f>
        <v>0</v>
      </c>
      <c r="BH126" s="232">
        <f>IF(N126="sníž. přenesená",J126,0)</f>
        <v>0</v>
      </c>
      <c r="BI126" s="232">
        <f>IF(N126="nulová",J126,0)</f>
        <v>0</v>
      </c>
      <c r="BJ126" s="18" t="s">
        <v>84</v>
      </c>
      <c r="BK126" s="232">
        <f>ROUND(I126*H126,2)</f>
        <v>0</v>
      </c>
      <c r="BL126" s="18" t="s">
        <v>140</v>
      </c>
      <c r="BM126" s="231" t="s">
        <v>147</v>
      </c>
    </row>
    <row r="127" s="2" customFormat="1">
      <c r="A127" s="39"/>
      <c r="B127" s="40"/>
      <c r="C127" s="41"/>
      <c r="D127" s="233" t="s">
        <v>142</v>
      </c>
      <c r="E127" s="41"/>
      <c r="F127" s="234" t="s">
        <v>148</v>
      </c>
      <c r="G127" s="41"/>
      <c r="H127" s="41"/>
      <c r="I127" s="235"/>
      <c r="J127" s="41"/>
      <c r="K127" s="41"/>
      <c r="L127" s="45"/>
      <c r="M127" s="236"/>
      <c r="N127" s="237"/>
      <c r="O127" s="92"/>
      <c r="P127" s="92"/>
      <c r="Q127" s="92"/>
      <c r="R127" s="92"/>
      <c r="S127" s="92"/>
      <c r="T127" s="93"/>
      <c r="U127" s="39"/>
      <c r="V127" s="39"/>
      <c r="W127" s="39"/>
      <c r="X127" s="39"/>
      <c r="Y127" s="39"/>
      <c r="Z127" s="39"/>
      <c r="AA127" s="39"/>
      <c r="AB127" s="39"/>
      <c r="AC127" s="39"/>
      <c r="AD127" s="39"/>
      <c r="AE127" s="39"/>
      <c r="AT127" s="18" t="s">
        <v>142</v>
      </c>
      <c r="AU127" s="18" t="s">
        <v>86</v>
      </c>
    </row>
    <row r="128" s="13" customFormat="1">
      <c r="A128" s="13"/>
      <c r="B128" s="238"/>
      <c r="C128" s="239"/>
      <c r="D128" s="233" t="s">
        <v>144</v>
      </c>
      <c r="E128" s="240" t="s">
        <v>1</v>
      </c>
      <c r="F128" s="241" t="s">
        <v>95</v>
      </c>
      <c r="G128" s="239"/>
      <c r="H128" s="242">
        <v>0.036999999999999998</v>
      </c>
      <c r="I128" s="243"/>
      <c r="J128" s="239"/>
      <c r="K128" s="239"/>
      <c r="L128" s="244"/>
      <c r="M128" s="245"/>
      <c r="N128" s="246"/>
      <c r="O128" s="246"/>
      <c r="P128" s="246"/>
      <c r="Q128" s="246"/>
      <c r="R128" s="246"/>
      <c r="S128" s="246"/>
      <c r="T128" s="247"/>
      <c r="U128" s="13"/>
      <c r="V128" s="13"/>
      <c r="W128" s="13"/>
      <c r="X128" s="13"/>
      <c r="Y128" s="13"/>
      <c r="Z128" s="13"/>
      <c r="AA128" s="13"/>
      <c r="AB128" s="13"/>
      <c r="AC128" s="13"/>
      <c r="AD128" s="13"/>
      <c r="AE128" s="13"/>
      <c r="AT128" s="248" t="s">
        <v>144</v>
      </c>
      <c r="AU128" s="248" t="s">
        <v>86</v>
      </c>
      <c r="AV128" s="13" t="s">
        <v>86</v>
      </c>
      <c r="AW128" s="13" t="s">
        <v>33</v>
      </c>
      <c r="AX128" s="13" t="s">
        <v>84</v>
      </c>
      <c r="AY128" s="248" t="s">
        <v>132</v>
      </c>
    </row>
    <row r="129" s="2" customFormat="1" ht="16.5" customHeight="1">
      <c r="A129" s="39"/>
      <c r="B129" s="40"/>
      <c r="C129" s="220" t="s">
        <v>149</v>
      </c>
      <c r="D129" s="220" t="s">
        <v>135</v>
      </c>
      <c r="E129" s="221" t="s">
        <v>150</v>
      </c>
      <c r="F129" s="222" t="s">
        <v>151</v>
      </c>
      <c r="G129" s="223" t="s">
        <v>152</v>
      </c>
      <c r="H129" s="224">
        <v>110</v>
      </c>
      <c r="I129" s="225"/>
      <c r="J129" s="226">
        <f>ROUND(I129*H129,2)</f>
        <v>0</v>
      </c>
      <c r="K129" s="222" t="s">
        <v>139</v>
      </c>
      <c r="L129" s="45"/>
      <c r="M129" s="227" t="s">
        <v>1</v>
      </c>
      <c r="N129" s="228" t="s">
        <v>41</v>
      </c>
      <c r="O129" s="92"/>
      <c r="P129" s="229">
        <f>O129*H129</f>
        <v>0</v>
      </c>
      <c r="Q129" s="229">
        <v>0</v>
      </c>
      <c r="R129" s="229">
        <f>Q129*H129</f>
        <v>0</v>
      </c>
      <c r="S129" s="229">
        <v>0</v>
      </c>
      <c r="T129" s="230">
        <f>S129*H129</f>
        <v>0</v>
      </c>
      <c r="U129" s="39"/>
      <c r="V129" s="39"/>
      <c r="W129" s="39"/>
      <c r="X129" s="39"/>
      <c r="Y129" s="39"/>
      <c r="Z129" s="39"/>
      <c r="AA129" s="39"/>
      <c r="AB129" s="39"/>
      <c r="AC129" s="39"/>
      <c r="AD129" s="39"/>
      <c r="AE129" s="39"/>
      <c r="AR129" s="231" t="s">
        <v>140</v>
      </c>
      <c r="AT129" s="231" t="s">
        <v>135</v>
      </c>
      <c r="AU129" s="231" t="s">
        <v>86</v>
      </c>
      <c r="AY129" s="18" t="s">
        <v>132</v>
      </c>
      <c r="BE129" s="232">
        <f>IF(N129="základní",J129,0)</f>
        <v>0</v>
      </c>
      <c r="BF129" s="232">
        <f>IF(N129="snížená",J129,0)</f>
        <v>0</v>
      </c>
      <c r="BG129" s="232">
        <f>IF(N129="zákl. přenesená",J129,0)</f>
        <v>0</v>
      </c>
      <c r="BH129" s="232">
        <f>IF(N129="sníž. přenesená",J129,0)</f>
        <v>0</v>
      </c>
      <c r="BI129" s="232">
        <f>IF(N129="nulová",J129,0)</f>
        <v>0</v>
      </c>
      <c r="BJ129" s="18" t="s">
        <v>84</v>
      </c>
      <c r="BK129" s="232">
        <f>ROUND(I129*H129,2)</f>
        <v>0</v>
      </c>
      <c r="BL129" s="18" t="s">
        <v>140</v>
      </c>
      <c r="BM129" s="231" t="s">
        <v>153</v>
      </c>
    </row>
    <row r="130" s="2" customFormat="1">
      <c r="A130" s="39"/>
      <c r="B130" s="40"/>
      <c r="C130" s="41"/>
      <c r="D130" s="233" t="s">
        <v>142</v>
      </c>
      <c r="E130" s="41"/>
      <c r="F130" s="234" t="s">
        <v>154</v>
      </c>
      <c r="G130" s="41"/>
      <c r="H130" s="41"/>
      <c r="I130" s="235"/>
      <c r="J130" s="41"/>
      <c r="K130" s="41"/>
      <c r="L130" s="45"/>
      <c r="M130" s="236"/>
      <c r="N130" s="237"/>
      <c r="O130" s="92"/>
      <c r="P130" s="92"/>
      <c r="Q130" s="92"/>
      <c r="R130" s="92"/>
      <c r="S130" s="92"/>
      <c r="T130" s="93"/>
      <c r="U130" s="39"/>
      <c r="V130" s="39"/>
      <c r="W130" s="39"/>
      <c r="X130" s="39"/>
      <c r="Y130" s="39"/>
      <c r="Z130" s="39"/>
      <c r="AA130" s="39"/>
      <c r="AB130" s="39"/>
      <c r="AC130" s="39"/>
      <c r="AD130" s="39"/>
      <c r="AE130" s="39"/>
      <c r="AT130" s="18" t="s">
        <v>142</v>
      </c>
      <c r="AU130" s="18" t="s">
        <v>86</v>
      </c>
    </row>
    <row r="131" s="14" customFormat="1">
      <c r="A131" s="14"/>
      <c r="B131" s="249"/>
      <c r="C131" s="250"/>
      <c r="D131" s="233" t="s">
        <v>144</v>
      </c>
      <c r="E131" s="251" t="s">
        <v>1</v>
      </c>
      <c r="F131" s="252" t="s">
        <v>155</v>
      </c>
      <c r="G131" s="250"/>
      <c r="H131" s="251" t="s">
        <v>1</v>
      </c>
      <c r="I131" s="253"/>
      <c r="J131" s="250"/>
      <c r="K131" s="250"/>
      <c r="L131" s="254"/>
      <c r="M131" s="255"/>
      <c r="N131" s="256"/>
      <c r="O131" s="256"/>
      <c r="P131" s="256"/>
      <c r="Q131" s="256"/>
      <c r="R131" s="256"/>
      <c r="S131" s="256"/>
      <c r="T131" s="257"/>
      <c r="U131" s="14"/>
      <c r="V131" s="14"/>
      <c r="W131" s="14"/>
      <c r="X131" s="14"/>
      <c r="Y131" s="14"/>
      <c r="Z131" s="14"/>
      <c r="AA131" s="14"/>
      <c r="AB131" s="14"/>
      <c r="AC131" s="14"/>
      <c r="AD131" s="14"/>
      <c r="AE131" s="14"/>
      <c r="AT131" s="258" t="s">
        <v>144</v>
      </c>
      <c r="AU131" s="258" t="s">
        <v>86</v>
      </c>
      <c r="AV131" s="14" t="s">
        <v>84</v>
      </c>
      <c r="AW131" s="14" t="s">
        <v>33</v>
      </c>
      <c r="AX131" s="14" t="s">
        <v>76</v>
      </c>
      <c r="AY131" s="258" t="s">
        <v>132</v>
      </c>
    </row>
    <row r="132" s="13" customFormat="1">
      <c r="A132" s="13"/>
      <c r="B132" s="238"/>
      <c r="C132" s="239"/>
      <c r="D132" s="233" t="s">
        <v>144</v>
      </c>
      <c r="E132" s="240" t="s">
        <v>1</v>
      </c>
      <c r="F132" s="241" t="s">
        <v>156</v>
      </c>
      <c r="G132" s="239"/>
      <c r="H132" s="242">
        <v>90</v>
      </c>
      <c r="I132" s="243"/>
      <c r="J132" s="239"/>
      <c r="K132" s="239"/>
      <c r="L132" s="244"/>
      <c r="M132" s="245"/>
      <c r="N132" s="246"/>
      <c r="O132" s="246"/>
      <c r="P132" s="246"/>
      <c r="Q132" s="246"/>
      <c r="R132" s="246"/>
      <c r="S132" s="246"/>
      <c r="T132" s="247"/>
      <c r="U132" s="13"/>
      <c r="V132" s="13"/>
      <c r="W132" s="13"/>
      <c r="X132" s="13"/>
      <c r="Y132" s="13"/>
      <c r="Z132" s="13"/>
      <c r="AA132" s="13"/>
      <c r="AB132" s="13"/>
      <c r="AC132" s="13"/>
      <c r="AD132" s="13"/>
      <c r="AE132" s="13"/>
      <c r="AT132" s="248" t="s">
        <v>144</v>
      </c>
      <c r="AU132" s="248" t="s">
        <v>86</v>
      </c>
      <c r="AV132" s="13" t="s">
        <v>86</v>
      </c>
      <c r="AW132" s="13" t="s">
        <v>33</v>
      </c>
      <c r="AX132" s="13" t="s">
        <v>76</v>
      </c>
      <c r="AY132" s="248" t="s">
        <v>132</v>
      </c>
    </row>
    <row r="133" s="14" customFormat="1">
      <c r="A133" s="14"/>
      <c r="B133" s="249"/>
      <c r="C133" s="250"/>
      <c r="D133" s="233" t="s">
        <v>144</v>
      </c>
      <c r="E133" s="251" t="s">
        <v>1</v>
      </c>
      <c r="F133" s="252" t="s">
        <v>157</v>
      </c>
      <c r="G133" s="250"/>
      <c r="H133" s="251" t="s">
        <v>1</v>
      </c>
      <c r="I133" s="253"/>
      <c r="J133" s="250"/>
      <c r="K133" s="250"/>
      <c r="L133" s="254"/>
      <c r="M133" s="255"/>
      <c r="N133" s="256"/>
      <c r="O133" s="256"/>
      <c r="P133" s="256"/>
      <c r="Q133" s="256"/>
      <c r="R133" s="256"/>
      <c r="S133" s="256"/>
      <c r="T133" s="257"/>
      <c r="U133" s="14"/>
      <c r="V133" s="14"/>
      <c r="W133" s="14"/>
      <c r="X133" s="14"/>
      <c r="Y133" s="14"/>
      <c r="Z133" s="14"/>
      <c r="AA133" s="14"/>
      <c r="AB133" s="14"/>
      <c r="AC133" s="14"/>
      <c r="AD133" s="14"/>
      <c r="AE133" s="14"/>
      <c r="AT133" s="258" t="s">
        <v>144</v>
      </c>
      <c r="AU133" s="258" t="s">
        <v>86</v>
      </c>
      <c r="AV133" s="14" t="s">
        <v>84</v>
      </c>
      <c r="AW133" s="14" t="s">
        <v>33</v>
      </c>
      <c r="AX133" s="14" t="s">
        <v>76</v>
      </c>
      <c r="AY133" s="258" t="s">
        <v>132</v>
      </c>
    </row>
    <row r="134" s="13" customFormat="1">
      <c r="A134" s="13"/>
      <c r="B134" s="238"/>
      <c r="C134" s="239"/>
      <c r="D134" s="233" t="s">
        <v>144</v>
      </c>
      <c r="E134" s="240" t="s">
        <v>1</v>
      </c>
      <c r="F134" s="241" t="s">
        <v>158</v>
      </c>
      <c r="G134" s="239"/>
      <c r="H134" s="242">
        <v>20</v>
      </c>
      <c r="I134" s="243"/>
      <c r="J134" s="239"/>
      <c r="K134" s="239"/>
      <c r="L134" s="244"/>
      <c r="M134" s="245"/>
      <c r="N134" s="246"/>
      <c r="O134" s="246"/>
      <c r="P134" s="246"/>
      <c r="Q134" s="246"/>
      <c r="R134" s="246"/>
      <c r="S134" s="246"/>
      <c r="T134" s="247"/>
      <c r="U134" s="13"/>
      <c r="V134" s="13"/>
      <c r="W134" s="13"/>
      <c r="X134" s="13"/>
      <c r="Y134" s="13"/>
      <c r="Z134" s="13"/>
      <c r="AA134" s="13"/>
      <c r="AB134" s="13"/>
      <c r="AC134" s="13"/>
      <c r="AD134" s="13"/>
      <c r="AE134" s="13"/>
      <c r="AT134" s="248" t="s">
        <v>144</v>
      </c>
      <c r="AU134" s="248" t="s">
        <v>86</v>
      </c>
      <c r="AV134" s="13" t="s">
        <v>86</v>
      </c>
      <c r="AW134" s="13" t="s">
        <v>33</v>
      </c>
      <c r="AX134" s="13" t="s">
        <v>76</v>
      </c>
      <c r="AY134" s="248" t="s">
        <v>132</v>
      </c>
    </row>
    <row r="135" s="15" customFormat="1">
      <c r="A135" s="15"/>
      <c r="B135" s="259"/>
      <c r="C135" s="260"/>
      <c r="D135" s="233" t="s">
        <v>144</v>
      </c>
      <c r="E135" s="261" t="s">
        <v>1</v>
      </c>
      <c r="F135" s="262" t="s">
        <v>159</v>
      </c>
      <c r="G135" s="260"/>
      <c r="H135" s="263">
        <v>110</v>
      </c>
      <c r="I135" s="264"/>
      <c r="J135" s="260"/>
      <c r="K135" s="260"/>
      <c r="L135" s="265"/>
      <c r="M135" s="266"/>
      <c r="N135" s="267"/>
      <c r="O135" s="267"/>
      <c r="P135" s="267"/>
      <c r="Q135" s="267"/>
      <c r="R135" s="267"/>
      <c r="S135" s="267"/>
      <c r="T135" s="268"/>
      <c r="U135" s="15"/>
      <c r="V135" s="15"/>
      <c r="W135" s="15"/>
      <c r="X135" s="15"/>
      <c r="Y135" s="15"/>
      <c r="Z135" s="15"/>
      <c r="AA135" s="15"/>
      <c r="AB135" s="15"/>
      <c r="AC135" s="15"/>
      <c r="AD135" s="15"/>
      <c r="AE135" s="15"/>
      <c r="AT135" s="269" t="s">
        <v>144</v>
      </c>
      <c r="AU135" s="269" t="s">
        <v>86</v>
      </c>
      <c r="AV135" s="15" t="s">
        <v>140</v>
      </c>
      <c r="AW135" s="15" t="s">
        <v>33</v>
      </c>
      <c r="AX135" s="15" t="s">
        <v>84</v>
      </c>
      <c r="AY135" s="269" t="s">
        <v>132</v>
      </c>
    </row>
    <row r="136" s="2" customFormat="1" ht="16.5" customHeight="1">
      <c r="A136" s="39"/>
      <c r="B136" s="40"/>
      <c r="C136" s="220" t="s">
        <v>140</v>
      </c>
      <c r="D136" s="220" t="s">
        <v>135</v>
      </c>
      <c r="E136" s="221" t="s">
        <v>160</v>
      </c>
      <c r="F136" s="222" t="s">
        <v>161</v>
      </c>
      <c r="G136" s="223" t="s">
        <v>152</v>
      </c>
      <c r="H136" s="224">
        <v>46</v>
      </c>
      <c r="I136" s="225"/>
      <c r="J136" s="226">
        <f>ROUND(I136*H136,2)</f>
        <v>0</v>
      </c>
      <c r="K136" s="222" t="s">
        <v>139</v>
      </c>
      <c r="L136" s="45"/>
      <c r="M136" s="227" t="s">
        <v>1</v>
      </c>
      <c r="N136" s="228" t="s">
        <v>41</v>
      </c>
      <c r="O136" s="92"/>
      <c r="P136" s="229">
        <f>O136*H136</f>
        <v>0</v>
      </c>
      <c r="Q136" s="229">
        <v>0</v>
      </c>
      <c r="R136" s="229">
        <f>Q136*H136</f>
        <v>0</v>
      </c>
      <c r="S136" s="229">
        <v>0</v>
      </c>
      <c r="T136" s="230">
        <f>S136*H136</f>
        <v>0</v>
      </c>
      <c r="U136" s="39"/>
      <c r="V136" s="39"/>
      <c r="W136" s="39"/>
      <c r="X136" s="39"/>
      <c r="Y136" s="39"/>
      <c r="Z136" s="39"/>
      <c r="AA136" s="39"/>
      <c r="AB136" s="39"/>
      <c r="AC136" s="39"/>
      <c r="AD136" s="39"/>
      <c r="AE136" s="39"/>
      <c r="AR136" s="231" t="s">
        <v>140</v>
      </c>
      <c r="AT136" s="231" t="s">
        <v>135</v>
      </c>
      <c r="AU136" s="231" t="s">
        <v>86</v>
      </c>
      <c r="AY136" s="18" t="s">
        <v>132</v>
      </c>
      <c r="BE136" s="232">
        <f>IF(N136="základní",J136,0)</f>
        <v>0</v>
      </c>
      <c r="BF136" s="232">
        <f>IF(N136="snížená",J136,0)</f>
        <v>0</v>
      </c>
      <c r="BG136" s="232">
        <f>IF(N136="zákl. přenesená",J136,0)</f>
        <v>0</v>
      </c>
      <c r="BH136" s="232">
        <f>IF(N136="sníž. přenesená",J136,0)</f>
        <v>0</v>
      </c>
      <c r="BI136" s="232">
        <f>IF(N136="nulová",J136,0)</f>
        <v>0</v>
      </c>
      <c r="BJ136" s="18" t="s">
        <v>84</v>
      </c>
      <c r="BK136" s="232">
        <f>ROUND(I136*H136,2)</f>
        <v>0</v>
      </c>
      <c r="BL136" s="18" t="s">
        <v>140</v>
      </c>
      <c r="BM136" s="231" t="s">
        <v>162</v>
      </c>
    </row>
    <row r="137" s="2" customFormat="1">
      <c r="A137" s="39"/>
      <c r="B137" s="40"/>
      <c r="C137" s="41"/>
      <c r="D137" s="233" t="s">
        <v>142</v>
      </c>
      <c r="E137" s="41"/>
      <c r="F137" s="234" t="s">
        <v>163</v>
      </c>
      <c r="G137" s="41"/>
      <c r="H137" s="41"/>
      <c r="I137" s="235"/>
      <c r="J137" s="41"/>
      <c r="K137" s="41"/>
      <c r="L137" s="45"/>
      <c r="M137" s="236"/>
      <c r="N137" s="237"/>
      <c r="O137" s="92"/>
      <c r="P137" s="92"/>
      <c r="Q137" s="92"/>
      <c r="R137" s="92"/>
      <c r="S137" s="92"/>
      <c r="T137" s="93"/>
      <c r="U137" s="39"/>
      <c r="V137" s="39"/>
      <c r="W137" s="39"/>
      <c r="X137" s="39"/>
      <c r="Y137" s="39"/>
      <c r="Z137" s="39"/>
      <c r="AA137" s="39"/>
      <c r="AB137" s="39"/>
      <c r="AC137" s="39"/>
      <c r="AD137" s="39"/>
      <c r="AE137" s="39"/>
      <c r="AT137" s="18" t="s">
        <v>142</v>
      </c>
      <c r="AU137" s="18" t="s">
        <v>86</v>
      </c>
    </row>
    <row r="138" s="14" customFormat="1">
      <c r="A138" s="14"/>
      <c r="B138" s="249"/>
      <c r="C138" s="250"/>
      <c r="D138" s="233" t="s">
        <v>144</v>
      </c>
      <c r="E138" s="251" t="s">
        <v>1</v>
      </c>
      <c r="F138" s="252" t="s">
        <v>164</v>
      </c>
      <c r="G138" s="250"/>
      <c r="H138" s="251" t="s">
        <v>1</v>
      </c>
      <c r="I138" s="253"/>
      <c r="J138" s="250"/>
      <c r="K138" s="250"/>
      <c r="L138" s="254"/>
      <c r="M138" s="255"/>
      <c r="N138" s="256"/>
      <c r="O138" s="256"/>
      <c r="P138" s="256"/>
      <c r="Q138" s="256"/>
      <c r="R138" s="256"/>
      <c r="S138" s="256"/>
      <c r="T138" s="257"/>
      <c r="U138" s="14"/>
      <c r="V138" s="14"/>
      <c r="W138" s="14"/>
      <c r="X138" s="14"/>
      <c r="Y138" s="14"/>
      <c r="Z138" s="14"/>
      <c r="AA138" s="14"/>
      <c r="AB138" s="14"/>
      <c r="AC138" s="14"/>
      <c r="AD138" s="14"/>
      <c r="AE138" s="14"/>
      <c r="AT138" s="258" t="s">
        <v>144</v>
      </c>
      <c r="AU138" s="258" t="s">
        <v>86</v>
      </c>
      <c r="AV138" s="14" t="s">
        <v>84</v>
      </c>
      <c r="AW138" s="14" t="s">
        <v>33</v>
      </c>
      <c r="AX138" s="14" t="s">
        <v>76</v>
      </c>
      <c r="AY138" s="258" t="s">
        <v>132</v>
      </c>
    </row>
    <row r="139" s="13" customFormat="1">
      <c r="A139" s="13"/>
      <c r="B139" s="238"/>
      <c r="C139" s="239"/>
      <c r="D139" s="233" t="s">
        <v>144</v>
      </c>
      <c r="E139" s="240" t="s">
        <v>1</v>
      </c>
      <c r="F139" s="241" t="s">
        <v>165</v>
      </c>
      <c r="G139" s="239"/>
      <c r="H139" s="242">
        <v>24</v>
      </c>
      <c r="I139" s="243"/>
      <c r="J139" s="239"/>
      <c r="K139" s="239"/>
      <c r="L139" s="244"/>
      <c r="M139" s="245"/>
      <c r="N139" s="246"/>
      <c r="O139" s="246"/>
      <c r="P139" s="246"/>
      <c r="Q139" s="246"/>
      <c r="R139" s="246"/>
      <c r="S139" s="246"/>
      <c r="T139" s="247"/>
      <c r="U139" s="13"/>
      <c r="V139" s="13"/>
      <c r="W139" s="13"/>
      <c r="X139" s="13"/>
      <c r="Y139" s="13"/>
      <c r="Z139" s="13"/>
      <c r="AA139" s="13"/>
      <c r="AB139" s="13"/>
      <c r="AC139" s="13"/>
      <c r="AD139" s="13"/>
      <c r="AE139" s="13"/>
      <c r="AT139" s="248" t="s">
        <v>144</v>
      </c>
      <c r="AU139" s="248" t="s">
        <v>86</v>
      </c>
      <c r="AV139" s="13" t="s">
        <v>86</v>
      </c>
      <c r="AW139" s="13" t="s">
        <v>33</v>
      </c>
      <c r="AX139" s="13" t="s">
        <v>76</v>
      </c>
      <c r="AY139" s="248" t="s">
        <v>132</v>
      </c>
    </row>
    <row r="140" s="14" customFormat="1">
      <c r="A140" s="14"/>
      <c r="B140" s="249"/>
      <c r="C140" s="250"/>
      <c r="D140" s="233" t="s">
        <v>144</v>
      </c>
      <c r="E140" s="251" t="s">
        <v>1</v>
      </c>
      <c r="F140" s="252" t="s">
        <v>166</v>
      </c>
      <c r="G140" s="250"/>
      <c r="H140" s="251" t="s">
        <v>1</v>
      </c>
      <c r="I140" s="253"/>
      <c r="J140" s="250"/>
      <c r="K140" s="250"/>
      <c r="L140" s="254"/>
      <c r="M140" s="255"/>
      <c r="N140" s="256"/>
      <c r="O140" s="256"/>
      <c r="P140" s="256"/>
      <c r="Q140" s="256"/>
      <c r="R140" s="256"/>
      <c r="S140" s="256"/>
      <c r="T140" s="257"/>
      <c r="U140" s="14"/>
      <c r="V140" s="14"/>
      <c r="W140" s="14"/>
      <c r="X140" s="14"/>
      <c r="Y140" s="14"/>
      <c r="Z140" s="14"/>
      <c r="AA140" s="14"/>
      <c r="AB140" s="14"/>
      <c r="AC140" s="14"/>
      <c r="AD140" s="14"/>
      <c r="AE140" s="14"/>
      <c r="AT140" s="258" t="s">
        <v>144</v>
      </c>
      <c r="AU140" s="258" t="s">
        <v>86</v>
      </c>
      <c r="AV140" s="14" t="s">
        <v>84</v>
      </c>
      <c r="AW140" s="14" t="s">
        <v>33</v>
      </c>
      <c r="AX140" s="14" t="s">
        <v>76</v>
      </c>
      <c r="AY140" s="258" t="s">
        <v>132</v>
      </c>
    </row>
    <row r="141" s="13" customFormat="1">
      <c r="A141" s="13"/>
      <c r="B141" s="238"/>
      <c r="C141" s="239"/>
      <c r="D141" s="233" t="s">
        <v>144</v>
      </c>
      <c r="E141" s="240" t="s">
        <v>1</v>
      </c>
      <c r="F141" s="241" t="s">
        <v>167</v>
      </c>
      <c r="G141" s="239"/>
      <c r="H141" s="242">
        <v>22</v>
      </c>
      <c r="I141" s="243"/>
      <c r="J141" s="239"/>
      <c r="K141" s="239"/>
      <c r="L141" s="244"/>
      <c r="M141" s="245"/>
      <c r="N141" s="246"/>
      <c r="O141" s="246"/>
      <c r="P141" s="246"/>
      <c r="Q141" s="246"/>
      <c r="R141" s="246"/>
      <c r="S141" s="246"/>
      <c r="T141" s="247"/>
      <c r="U141" s="13"/>
      <c r="V141" s="13"/>
      <c r="W141" s="13"/>
      <c r="X141" s="13"/>
      <c r="Y141" s="13"/>
      <c r="Z141" s="13"/>
      <c r="AA141" s="13"/>
      <c r="AB141" s="13"/>
      <c r="AC141" s="13"/>
      <c r="AD141" s="13"/>
      <c r="AE141" s="13"/>
      <c r="AT141" s="248" t="s">
        <v>144</v>
      </c>
      <c r="AU141" s="248" t="s">
        <v>86</v>
      </c>
      <c r="AV141" s="13" t="s">
        <v>86</v>
      </c>
      <c r="AW141" s="13" t="s">
        <v>33</v>
      </c>
      <c r="AX141" s="13" t="s">
        <v>76</v>
      </c>
      <c r="AY141" s="248" t="s">
        <v>132</v>
      </c>
    </row>
    <row r="142" s="15" customFormat="1">
      <c r="A142" s="15"/>
      <c r="B142" s="259"/>
      <c r="C142" s="260"/>
      <c r="D142" s="233" t="s">
        <v>144</v>
      </c>
      <c r="E142" s="261" t="s">
        <v>1</v>
      </c>
      <c r="F142" s="262" t="s">
        <v>159</v>
      </c>
      <c r="G142" s="260"/>
      <c r="H142" s="263">
        <v>46</v>
      </c>
      <c r="I142" s="264"/>
      <c r="J142" s="260"/>
      <c r="K142" s="260"/>
      <c r="L142" s="265"/>
      <c r="M142" s="266"/>
      <c r="N142" s="267"/>
      <c r="O142" s="267"/>
      <c r="P142" s="267"/>
      <c r="Q142" s="267"/>
      <c r="R142" s="267"/>
      <c r="S142" s="267"/>
      <c r="T142" s="268"/>
      <c r="U142" s="15"/>
      <c r="V142" s="15"/>
      <c r="W142" s="15"/>
      <c r="X142" s="15"/>
      <c r="Y142" s="15"/>
      <c r="Z142" s="15"/>
      <c r="AA142" s="15"/>
      <c r="AB142" s="15"/>
      <c r="AC142" s="15"/>
      <c r="AD142" s="15"/>
      <c r="AE142" s="15"/>
      <c r="AT142" s="269" t="s">
        <v>144</v>
      </c>
      <c r="AU142" s="269" t="s">
        <v>86</v>
      </c>
      <c r="AV142" s="15" t="s">
        <v>140</v>
      </c>
      <c r="AW142" s="15" t="s">
        <v>33</v>
      </c>
      <c r="AX142" s="15" t="s">
        <v>84</v>
      </c>
      <c r="AY142" s="269" t="s">
        <v>132</v>
      </c>
    </row>
    <row r="143" s="2" customFormat="1" ht="16.5" customHeight="1">
      <c r="A143" s="39"/>
      <c r="B143" s="40"/>
      <c r="C143" s="220" t="s">
        <v>133</v>
      </c>
      <c r="D143" s="220" t="s">
        <v>135</v>
      </c>
      <c r="E143" s="221" t="s">
        <v>168</v>
      </c>
      <c r="F143" s="222" t="s">
        <v>169</v>
      </c>
      <c r="G143" s="223" t="s">
        <v>152</v>
      </c>
      <c r="H143" s="224">
        <v>108</v>
      </c>
      <c r="I143" s="225"/>
      <c r="J143" s="226">
        <f>ROUND(I143*H143,2)</f>
        <v>0</v>
      </c>
      <c r="K143" s="222" t="s">
        <v>139</v>
      </c>
      <c r="L143" s="45"/>
      <c r="M143" s="227" t="s">
        <v>1</v>
      </c>
      <c r="N143" s="228" t="s">
        <v>41</v>
      </c>
      <c r="O143" s="92"/>
      <c r="P143" s="229">
        <f>O143*H143</f>
        <v>0</v>
      </c>
      <c r="Q143" s="229">
        <v>0</v>
      </c>
      <c r="R143" s="229">
        <f>Q143*H143</f>
        <v>0</v>
      </c>
      <c r="S143" s="229">
        <v>0</v>
      </c>
      <c r="T143" s="230">
        <f>S143*H143</f>
        <v>0</v>
      </c>
      <c r="U143" s="39"/>
      <c r="V143" s="39"/>
      <c r="W143" s="39"/>
      <c r="X143" s="39"/>
      <c r="Y143" s="39"/>
      <c r="Z143" s="39"/>
      <c r="AA143" s="39"/>
      <c r="AB143" s="39"/>
      <c r="AC143" s="39"/>
      <c r="AD143" s="39"/>
      <c r="AE143" s="39"/>
      <c r="AR143" s="231" t="s">
        <v>140</v>
      </c>
      <c r="AT143" s="231" t="s">
        <v>135</v>
      </c>
      <c r="AU143" s="231" t="s">
        <v>86</v>
      </c>
      <c r="AY143" s="18" t="s">
        <v>132</v>
      </c>
      <c r="BE143" s="232">
        <f>IF(N143="základní",J143,0)</f>
        <v>0</v>
      </c>
      <c r="BF143" s="232">
        <f>IF(N143="snížená",J143,0)</f>
        <v>0</v>
      </c>
      <c r="BG143" s="232">
        <f>IF(N143="zákl. přenesená",J143,0)</f>
        <v>0</v>
      </c>
      <c r="BH143" s="232">
        <f>IF(N143="sníž. přenesená",J143,0)</f>
        <v>0</v>
      </c>
      <c r="BI143" s="232">
        <f>IF(N143="nulová",J143,0)</f>
        <v>0</v>
      </c>
      <c r="BJ143" s="18" t="s">
        <v>84</v>
      </c>
      <c r="BK143" s="232">
        <f>ROUND(I143*H143,2)</f>
        <v>0</v>
      </c>
      <c r="BL143" s="18" t="s">
        <v>140</v>
      </c>
      <c r="BM143" s="231" t="s">
        <v>170</v>
      </c>
    </row>
    <row r="144" s="2" customFormat="1">
      <c r="A144" s="39"/>
      <c r="B144" s="40"/>
      <c r="C144" s="41"/>
      <c r="D144" s="233" t="s">
        <v>142</v>
      </c>
      <c r="E144" s="41"/>
      <c r="F144" s="234" t="s">
        <v>171</v>
      </c>
      <c r="G144" s="41"/>
      <c r="H144" s="41"/>
      <c r="I144" s="235"/>
      <c r="J144" s="41"/>
      <c r="K144" s="41"/>
      <c r="L144" s="45"/>
      <c r="M144" s="236"/>
      <c r="N144" s="237"/>
      <c r="O144" s="92"/>
      <c r="P144" s="92"/>
      <c r="Q144" s="92"/>
      <c r="R144" s="92"/>
      <c r="S144" s="92"/>
      <c r="T144" s="93"/>
      <c r="U144" s="39"/>
      <c r="V144" s="39"/>
      <c r="W144" s="39"/>
      <c r="X144" s="39"/>
      <c r="Y144" s="39"/>
      <c r="Z144" s="39"/>
      <c r="AA144" s="39"/>
      <c r="AB144" s="39"/>
      <c r="AC144" s="39"/>
      <c r="AD144" s="39"/>
      <c r="AE144" s="39"/>
      <c r="AT144" s="18" t="s">
        <v>142</v>
      </c>
      <c r="AU144" s="18" t="s">
        <v>86</v>
      </c>
    </row>
    <row r="145" s="14" customFormat="1">
      <c r="A145" s="14"/>
      <c r="B145" s="249"/>
      <c r="C145" s="250"/>
      <c r="D145" s="233" t="s">
        <v>144</v>
      </c>
      <c r="E145" s="251" t="s">
        <v>1</v>
      </c>
      <c r="F145" s="252" t="s">
        <v>172</v>
      </c>
      <c r="G145" s="250"/>
      <c r="H145" s="251" t="s">
        <v>1</v>
      </c>
      <c r="I145" s="253"/>
      <c r="J145" s="250"/>
      <c r="K145" s="250"/>
      <c r="L145" s="254"/>
      <c r="M145" s="255"/>
      <c r="N145" s="256"/>
      <c r="O145" s="256"/>
      <c r="P145" s="256"/>
      <c r="Q145" s="256"/>
      <c r="R145" s="256"/>
      <c r="S145" s="256"/>
      <c r="T145" s="257"/>
      <c r="U145" s="14"/>
      <c r="V145" s="14"/>
      <c r="W145" s="14"/>
      <c r="X145" s="14"/>
      <c r="Y145" s="14"/>
      <c r="Z145" s="14"/>
      <c r="AA145" s="14"/>
      <c r="AB145" s="14"/>
      <c r="AC145" s="14"/>
      <c r="AD145" s="14"/>
      <c r="AE145" s="14"/>
      <c r="AT145" s="258" t="s">
        <v>144</v>
      </c>
      <c r="AU145" s="258" t="s">
        <v>86</v>
      </c>
      <c r="AV145" s="14" t="s">
        <v>84</v>
      </c>
      <c r="AW145" s="14" t="s">
        <v>33</v>
      </c>
      <c r="AX145" s="14" t="s">
        <v>76</v>
      </c>
      <c r="AY145" s="258" t="s">
        <v>132</v>
      </c>
    </row>
    <row r="146" s="13" customFormat="1">
      <c r="A146" s="13"/>
      <c r="B146" s="238"/>
      <c r="C146" s="239"/>
      <c r="D146" s="233" t="s">
        <v>144</v>
      </c>
      <c r="E146" s="240" t="s">
        <v>1</v>
      </c>
      <c r="F146" s="241" t="s">
        <v>173</v>
      </c>
      <c r="G146" s="239"/>
      <c r="H146" s="242">
        <v>108</v>
      </c>
      <c r="I146" s="243"/>
      <c r="J146" s="239"/>
      <c r="K146" s="239"/>
      <c r="L146" s="244"/>
      <c r="M146" s="245"/>
      <c r="N146" s="246"/>
      <c r="O146" s="246"/>
      <c r="P146" s="246"/>
      <c r="Q146" s="246"/>
      <c r="R146" s="246"/>
      <c r="S146" s="246"/>
      <c r="T146" s="247"/>
      <c r="U146" s="13"/>
      <c r="V146" s="13"/>
      <c r="W146" s="13"/>
      <c r="X146" s="13"/>
      <c r="Y146" s="13"/>
      <c r="Z146" s="13"/>
      <c r="AA146" s="13"/>
      <c r="AB146" s="13"/>
      <c r="AC146" s="13"/>
      <c r="AD146" s="13"/>
      <c r="AE146" s="13"/>
      <c r="AT146" s="248" t="s">
        <v>144</v>
      </c>
      <c r="AU146" s="248" t="s">
        <v>86</v>
      </c>
      <c r="AV146" s="13" t="s">
        <v>86</v>
      </c>
      <c r="AW146" s="13" t="s">
        <v>33</v>
      </c>
      <c r="AX146" s="13" t="s">
        <v>84</v>
      </c>
      <c r="AY146" s="248" t="s">
        <v>132</v>
      </c>
    </row>
    <row r="147" s="2" customFormat="1" ht="16.5" customHeight="1">
      <c r="A147" s="39"/>
      <c r="B147" s="40"/>
      <c r="C147" s="220" t="s">
        <v>174</v>
      </c>
      <c r="D147" s="220" t="s">
        <v>135</v>
      </c>
      <c r="E147" s="221" t="s">
        <v>175</v>
      </c>
      <c r="F147" s="222" t="s">
        <v>176</v>
      </c>
      <c r="G147" s="223" t="s">
        <v>177</v>
      </c>
      <c r="H147" s="224">
        <v>16</v>
      </c>
      <c r="I147" s="225"/>
      <c r="J147" s="226">
        <f>ROUND(I147*H147,2)</f>
        <v>0</v>
      </c>
      <c r="K147" s="222" t="s">
        <v>139</v>
      </c>
      <c r="L147" s="45"/>
      <c r="M147" s="227" t="s">
        <v>1</v>
      </c>
      <c r="N147" s="228" t="s">
        <v>41</v>
      </c>
      <c r="O147" s="92"/>
      <c r="P147" s="229">
        <f>O147*H147</f>
        <v>0</v>
      </c>
      <c r="Q147" s="229">
        <v>0</v>
      </c>
      <c r="R147" s="229">
        <f>Q147*H147</f>
        <v>0</v>
      </c>
      <c r="S147" s="229">
        <v>0</v>
      </c>
      <c r="T147" s="230">
        <f>S147*H147</f>
        <v>0</v>
      </c>
      <c r="U147" s="39"/>
      <c r="V147" s="39"/>
      <c r="W147" s="39"/>
      <c r="X147" s="39"/>
      <c r="Y147" s="39"/>
      <c r="Z147" s="39"/>
      <c r="AA147" s="39"/>
      <c r="AB147" s="39"/>
      <c r="AC147" s="39"/>
      <c r="AD147" s="39"/>
      <c r="AE147" s="39"/>
      <c r="AR147" s="231" t="s">
        <v>140</v>
      </c>
      <c r="AT147" s="231" t="s">
        <v>135</v>
      </c>
      <c r="AU147" s="231" t="s">
        <v>86</v>
      </c>
      <c r="AY147" s="18" t="s">
        <v>132</v>
      </c>
      <c r="BE147" s="232">
        <f>IF(N147="základní",J147,0)</f>
        <v>0</v>
      </c>
      <c r="BF147" s="232">
        <f>IF(N147="snížená",J147,0)</f>
        <v>0</v>
      </c>
      <c r="BG147" s="232">
        <f>IF(N147="zákl. přenesená",J147,0)</f>
        <v>0</v>
      </c>
      <c r="BH147" s="232">
        <f>IF(N147="sníž. přenesená",J147,0)</f>
        <v>0</v>
      </c>
      <c r="BI147" s="232">
        <f>IF(N147="nulová",J147,0)</f>
        <v>0</v>
      </c>
      <c r="BJ147" s="18" t="s">
        <v>84</v>
      </c>
      <c r="BK147" s="232">
        <f>ROUND(I147*H147,2)</f>
        <v>0</v>
      </c>
      <c r="BL147" s="18" t="s">
        <v>140</v>
      </c>
      <c r="BM147" s="231" t="s">
        <v>178</v>
      </c>
    </row>
    <row r="148" s="2" customFormat="1">
      <c r="A148" s="39"/>
      <c r="B148" s="40"/>
      <c r="C148" s="41"/>
      <c r="D148" s="233" t="s">
        <v>142</v>
      </c>
      <c r="E148" s="41"/>
      <c r="F148" s="234" t="s">
        <v>179</v>
      </c>
      <c r="G148" s="41"/>
      <c r="H148" s="41"/>
      <c r="I148" s="235"/>
      <c r="J148" s="41"/>
      <c r="K148" s="41"/>
      <c r="L148" s="45"/>
      <c r="M148" s="236"/>
      <c r="N148" s="237"/>
      <c r="O148" s="92"/>
      <c r="P148" s="92"/>
      <c r="Q148" s="92"/>
      <c r="R148" s="92"/>
      <c r="S148" s="92"/>
      <c r="T148" s="93"/>
      <c r="U148" s="39"/>
      <c r="V148" s="39"/>
      <c r="W148" s="39"/>
      <c r="X148" s="39"/>
      <c r="Y148" s="39"/>
      <c r="Z148" s="39"/>
      <c r="AA148" s="39"/>
      <c r="AB148" s="39"/>
      <c r="AC148" s="39"/>
      <c r="AD148" s="39"/>
      <c r="AE148" s="39"/>
      <c r="AT148" s="18" t="s">
        <v>142</v>
      </c>
      <c r="AU148" s="18" t="s">
        <v>86</v>
      </c>
    </row>
    <row r="149" s="14" customFormat="1">
      <c r="A149" s="14"/>
      <c r="B149" s="249"/>
      <c r="C149" s="250"/>
      <c r="D149" s="233" t="s">
        <v>144</v>
      </c>
      <c r="E149" s="251" t="s">
        <v>1</v>
      </c>
      <c r="F149" s="252" t="s">
        <v>180</v>
      </c>
      <c r="G149" s="250"/>
      <c r="H149" s="251" t="s">
        <v>1</v>
      </c>
      <c r="I149" s="253"/>
      <c r="J149" s="250"/>
      <c r="K149" s="250"/>
      <c r="L149" s="254"/>
      <c r="M149" s="255"/>
      <c r="N149" s="256"/>
      <c r="O149" s="256"/>
      <c r="P149" s="256"/>
      <c r="Q149" s="256"/>
      <c r="R149" s="256"/>
      <c r="S149" s="256"/>
      <c r="T149" s="257"/>
      <c r="U149" s="14"/>
      <c r="V149" s="14"/>
      <c r="W149" s="14"/>
      <c r="X149" s="14"/>
      <c r="Y149" s="14"/>
      <c r="Z149" s="14"/>
      <c r="AA149" s="14"/>
      <c r="AB149" s="14"/>
      <c r="AC149" s="14"/>
      <c r="AD149" s="14"/>
      <c r="AE149" s="14"/>
      <c r="AT149" s="258" t="s">
        <v>144</v>
      </c>
      <c r="AU149" s="258" t="s">
        <v>86</v>
      </c>
      <c r="AV149" s="14" t="s">
        <v>84</v>
      </c>
      <c r="AW149" s="14" t="s">
        <v>33</v>
      </c>
      <c r="AX149" s="14" t="s">
        <v>76</v>
      </c>
      <c r="AY149" s="258" t="s">
        <v>132</v>
      </c>
    </row>
    <row r="150" s="13" customFormat="1">
      <c r="A150" s="13"/>
      <c r="B150" s="238"/>
      <c r="C150" s="239"/>
      <c r="D150" s="233" t="s">
        <v>144</v>
      </c>
      <c r="E150" s="240" t="s">
        <v>1</v>
      </c>
      <c r="F150" s="241" t="s">
        <v>181</v>
      </c>
      <c r="G150" s="239"/>
      <c r="H150" s="242">
        <v>16</v>
      </c>
      <c r="I150" s="243"/>
      <c r="J150" s="239"/>
      <c r="K150" s="239"/>
      <c r="L150" s="244"/>
      <c r="M150" s="245"/>
      <c r="N150" s="246"/>
      <c r="O150" s="246"/>
      <c r="P150" s="246"/>
      <c r="Q150" s="246"/>
      <c r="R150" s="246"/>
      <c r="S150" s="246"/>
      <c r="T150" s="247"/>
      <c r="U150" s="13"/>
      <c r="V150" s="13"/>
      <c r="W150" s="13"/>
      <c r="X150" s="13"/>
      <c r="Y150" s="13"/>
      <c r="Z150" s="13"/>
      <c r="AA150" s="13"/>
      <c r="AB150" s="13"/>
      <c r="AC150" s="13"/>
      <c r="AD150" s="13"/>
      <c r="AE150" s="13"/>
      <c r="AT150" s="248" t="s">
        <v>144</v>
      </c>
      <c r="AU150" s="248" t="s">
        <v>86</v>
      </c>
      <c r="AV150" s="13" t="s">
        <v>86</v>
      </c>
      <c r="AW150" s="13" t="s">
        <v>33</v>
      </c>
      <c r="AX150" s="13" t="s">
        <v>84</v>
      </c>
      <c r="AY150" s="248" t="s">
        <v>132</v>
      </c>
    </row>
    <row r="151" s="2" customFormat="1" ht="16.5" customHeight="1">
      <c r="A151" s="39"/>
      <c r="B151" s="40"/>
      <c r="C151" s="220" t="s">
        <v>182</v>
      </c>
      <c r="D151" s="220" t="s">
        <v>135</v>
      </c>
      <c r="E151" s="221" t="s">
        <v>183</v>
      </c>
      <c r="F151" s="222" t="s">
        <v>184</v>
      </c>
      <c r="G151" s="223" t="s">
        <v>185</v>
      </c>
      <c r="H151" s="224">
        <v>232.952</v>
      </c>
      <c r="I151" s="225"/>
      <c r="J151" s="226">
        <f>ROUND(I151*H151,2)</f>
        <v>0</v>
      </c>
      <c r="K151" s="222" t="s">
        <v>139</v>
      </c>
      <c r="L151" s="45"/>
      <c r="M151" s="227" t="s">
        <v>1</v>
      </c>
      <c r="N151" s="228" t="s">
        <v>41</v>
      </c>
      <c r="O151" s="92"/>
      <c r="P151" s="229">
        <f>O151*H151</f>
        <v>0</v>
      </c>
      <c r="Q151" s="229">
        <v>0</v>
      </c>
      <c r="R151" s="229">
        <f>Q151*H151</f>
        <v>0</v>
      </c>
      <c r="S151" s="229">
        <v>0</v>
      </c>
      <c r="T151" s="230">
        <f>S151*H151</f>
        <v>0</v>
      </c>
      <c r="U151" s="39"/>
      <c r="V151" s="39"/>
      <c r="W151" s="39"/>
      <c r="X151" s="39"/>
      <c r="Y151" s="39"/>
      <c r="Z151" s="39"/>
      <c r="AA151" s="39"/>
      <c r="AB151" s="39"/>
      <c r="AC151" s="39"/>
      <c r="AD151" s="39"/>
      <c r="AE151" s="39"/>
      <c r="AR151" s="231" t="s">
        <v>140</v>
      </c>
      <c r="AT151" s="231" t="s">
        <v>135</v>
      </c>
      <c r="AU151" s="231" t="s">
        <v>86</v>
      </c>
      <c r="AY151" s="18" t="s">
        <v>132</v>
      </c>
      <c r="BE151" s="232">
        <f>IF(N151="základní",J151,0)</f>
        <v>0</v>
      </c>
      <c r="BF151" s="232">
        <f>IF(N151="snížená",J151,0)</f>
        <v>0</v>
      </c>
      <c r="BG151" s="232">
        <f>IF(N151="zákl. přenesená",J151,0)</f>
        <v>0</v>
      </c>
      <c r="BH151" s="232">
        <f>IF(N151="sníž. přenesená",J151,0)</f>
        <v>0</v>
      </c>
      <c r="BI151" s="232">
        <f>IF(N151="nulová",J151,0)</f>
        <v>0</v>
      </c>
      <c r="BJ151" s="18" t="s">
        <v>84</v>
      </c>
      <c r="BK151" s="232">
        <f>ROUND(I151*H151,2)</f>
        <v>0</v>
      </c>
      <c r="BL151" s="18" t="s">
        <v>140</v>
      </c>
      <c r="BM151" s="231" t="s">
        <v>186</v>
      </c>
    </row>
    <row r="152" s="2" customFormat="1">
      <c r="A152" s="39"/>
      <c r="B152" s="40"/>
      <c r="C152" s="41"/>
      <c r="D152" s="233" t="s">
        <v>142</v>
      </c>
      <c r="E152" s="41"/>
      <c r="F152" s="234" t="s">
        <v>187</v>
      </c>
      <c r="G152" s="41"/>
      <c r="H152" s="41"/>
      <c r="I152" s="235"/>
      <c r="J152" s="41"/>
      <c r="K152" s="41"/>
      <c r="L152" s="45"/>
      <c r="M152" s="236"/>
      <c r="N152" s="237"/>
      <c r="O152" s="92"/>
      <c r="P152" s="92"/>
      <c r="Q152" s="92"/>
      <c r="R152" s="92"/>
      <c r="S152" s="92"/>
      <c r="T152" s="93"/>
      <c r="U152" s="39"/>
      <c r="V152" s="39"/>
      <c r="W152" s="39"/>
      <c r="X152" s="39"/>
      <c r="Y152" s="39"/>
      <c r="Z152" s="39"/>
      <c r="AA152" s="39"/>
      <c r="AB152" s="39"/>
      <c r="AC152" s="39"/>
      <c r="AD152" s="39"/>
      <c r="AE152" s="39"/>
      <c r="AT152" s="18" t="s">
        <v>142</v>
      </c>
      <c r="AU152" s="18" t="s">
        <v>86</v>
      </c>
    </row>
    <row r="153" s="14" customFormat="1">
      <c r="A153" s="14"/>
      <c r="B153" s="249"/>
      <c r="C153" s="250"/>
      <c r="D153" s="233" t="s">
        <v>144</v>
      </c>
      <c r="E153" s="251" t="s">
        <v>1</v>
      </c>
      <c r="F153" s="252" t="s">
        <v>188</v>
      </c>
      <c r="G153" s="250"/>
      <c r="H153" s="251" t="s">
        <v>1</v>
      </c>
      <c r="I153" s="253"/>
      <c r="J153" s="250"/>
      <c r="K153" s="250"/>
      <c r="L153" s="254"/>
      <c r="M153" s="255"/>
      <c r="N153" s="256"/>
      <c r="O153" s="256"/>
      <c r="P153" s="256"/>
      <c r="Q153" s="256"/>
      <c r="R153" s="256"/>
      <c r="S153" s="256"/>
      <c r="T153" s="257"/>
      <c r="U153" s="14"/>
      <c r="V153" s="14"/>
      <c r="W153" s="14"/>
      <c r="X153" s="14"/>
      <c r="Y153" s="14"/>
      <c r="Z153" s="14"/>
      <c r="AA153" s="14"/>
      <c r="AB153" s="14"/>
      <c r="AC153" s="14"/>
      <c r="AD153" s="14"/>
      <c r="AE153" s="14"/>
      <c r="AT153" s="258" t="s">
        <v>144</v>
      </c>
      <c r="AU153" s="258" t="s">
        <v>86</v>
      </c>
      <c r="AV153" s="14" t="s">
        <v>84</v>
      </c>
      <c r="AW153" s="14" t="s">
        <v>33</v>
      </c>
      <c r="AX153" s="14" t="s">
        <v>76</v>
      </c>
      <c r="AY153" s="258" t="s">
        <v>132</v>
      </c>
    </row>
    <row r="154" s="13" customFormat="1">
      <c r="A154" s="13"/>
      <c r="B154" s="238"/>
      <c r="C154" s="239"/>
      <c r="D154" s="233" t="s">
        <v>144</v>
      </c>
      <c r="E154" s="240" t="s">
        <v>189</v>
      </c>
      <c r="F154" s="241" t="s">
        <v>190</v>
      </c>
      <c r="G154" s="239"/>
      <c r="H154" s="242">
        <v>232.952</v>
      </c>
      <c r="I154" s="243"/>
      <c r="J154" s="239"/>
      <c r="K154" s="239"/>
      <c r="L154" s="244"/>
      <c r="M154" s="245"/>
      <c r="N154" s="246"/>
      <c r="O154" s="246"/>
      <c r="P154" s="246"/>
      <c r="Q154" s="246"/>
      <c r="R154" s="246"/>
      <c r="S154" s="246"/>
      <c r="T154" s="247"/>
      <c r="U154" s="13"/>
      <c r="V154" s="13"/>
      <c r="W154" s="13"/>
      <c r="X154" s="13"/>
      <c r="Y154" s="13"/>
      <c r="Z154" s="13"/>
      <c r="AA154" s="13"/>
      <c r="AB154" s="13"/>
      <c r="AC154" s="13"/>
      <c r="AD154" s="13"/>
      <c r="AE154" s="13"/>
      <c r="AT154" s="248" t="s">
        <v>144</v>
      </c>
      <c r="AU154" s="248" t="s">
        <v>86</v>
      </c>
      <c r="AV154" s="13" t="s">
        <v>86</v>
      </c>
      <c r="AW154" s="13" t="s">
        <v>33</v>
      </c>
      <c r="AX154" s="13" t="s">
        <v>84</v>
      </c>
      <c r="AY154" s="248" t="s">
        <v>132</v>
      </c>
    </row>
    <row r="155" s="2" customFormat="1" ht="16.5" customHeight="1">
      <c r="A155" s="39"/>
      <c r="B155" s="40"/>
      <c r="C155" s="220" t="s">
        <v>191</v>
      </c>
      <c r="D155" s="220" t="s">
        <v>135</v>
      </c>
      <c r="E155" s="221" t="s">
        <v>192</v>
      </c>
      <c r="F155" s="222" t="s">
        <v>193</v>
      </c>
      <c r="G155" s="223" t="s">
        <v>185</v>
      </c>
      <c r="H155" s="224">
        <v>20.350000000000001</v>
      </c>
      <c r="I155" s="225"/>
      <c r="J155" s="226">
        <f>ROUND(I155*H155,2)</f>
        <v>0</v>
      </c>
      <c r="K155" s="222" t="s">
        <v>139</v>
      </c>
      <c r="L155" s="45"/>
      <c r="M155" s="227" t="s">
        <v>1</v>
      </c>
      <c r="N155" s="228" t="s">
        <v>41</v>
      </c>
      <c r="O155" s="92"/>
      <c r="P155" s="229">
        <f>O155*H155</f>
        <v>0</v>
      </c>
      <c r="Q155" s="229">
        <v>0</v>
      </c>
      <c r="R155" s="229">
        <f>Q155*H155</f>
        <v>0</v>
      </c>
      <c r="S155" s="229">
        <v>0</v>
      </c>
      <c r="T155" s="230">
        <f>S155*H155</f>
        <v>0</v>
      </c>
      <c r="U155" s="39"/>
      <c r="V155" s="39"/>
      <c r="W155" s="39"/>
      <c r="X155" s="39"/>
      <c r="Y155" s="39"/>
      <c r="Z155" s="39"/>
      <c r="AA155" s="39"/>
      <c r="AB155" s="39"/>
      <c r="AC155" s="39"/>
      <c r="AD155" s="39"/>
      <c r="AE155" s="39"/>
      <c r="AR155" s="231" t="s">
        <v>140</v>
      </c>
      <c r="AT155" s="231" t="s">
        <v>135</v>
      </c>
      <c r="AU155" s="231" t="s">
        <v>86</v>
      </c>
      <c r="AY155" s="18" t="s">
        <v>132</v>
      </c>
      <c r="BE155" s="232">
        <f>IF(N155="základní",J155,0)</f>
        <v>0</v>
      </c>
      <c r="BF155" s="232">
        <f>IF(N155="snížená",J155,0)</f>
        <v>0</v>
      </c>
      <c r="BG155" s="232">
        <f>IF(N155="zákl. přenesená",J155,0)</f>
        <v>0</v>
      </c>
      <c r="BH155" s="232">
        <f>IF(N155="sníž. přenesená",J155,0)</f>
        <v>0</v>
      </c>
      <c r="BI155" s="232">
        <f>IF(N155="nulová",J155,0)</f>
        <v>0</v>
      </c>
      <c r="BJ155" s="18" t="s">
        <v>84</v>
      </c>
      <c r="BK155" s="232">
        <f>ROUND(I155*H155,2)</f>
        <v>0</v>
      </c>
      <c r="BL155" s="18" t="s">
        <v>140</v>
      </c>
      <c r="BM155" s="231" t="s">
        <v>194</v>
      </c>
    </row>
    <row r="156" s="2" customFormat="1">
      <c r="A156" s="39"/>
      <c r="B156" s="40"/>
      <c r="C156" s="41"/>
      <c r="D156" s="233" t="s">
        <v>142</v>
      </c>
      <c r="E156" s="41"/>
      <c r="F156" s="234" t="s">
        <v>195</v>
      </c>
      <c r="G156" s="41"/>
      <c r="H156" s="41"/>
      <c r="I156" s="235"/>
      <c r="J156" s="41"/>
      <c r="K156" s="41"/>
      <c r="L156" s="45"/>
      <c r="M156" s="236"/>
      <c r="N156" s="237"/>
      <c r="O156" s="92"/>
      <c r="P156" s="92"/>
      <c r="Q156" s="92"/>
      <c r="R156" s="92"/>
      <c r="S156" s="92"/>
      <c r="T156" s="93"/>
      <c r="U156" s="39"/>
      <c r="V156" s="39"/>
      <c r="W156" s="39"/>
      <c r="X156" s="39"/>
      <c r="Y156" s="39"/>
      <c r="Z156" s="39"/>
      <c r="AA156" s="39"/>
      <c r="AB156" s="39"/>
      <c r="AC156" s="39"/>
      <c r="AD156" s="39"/>
      <c r="AE156" s="39"/>
      <c r="AT156" s="18" t="s">
        <v>142</v>
      </c>
      <c r="AU156" s="18" t="s">
        <v>86</v>
      </c>
    </row>
    <row r="157" s="14" customFormat="1">
      <c r="A157" s="14"/>
      <c r="B157" s="249"/>
      <c r="C157" s="250"/>
      <c r="D157" s="233" t="s">
        <v>144</v>
      </c>
      <c r="E157" s="251" t="s">
        <v>1</v>
      </c>
      <c r="F157" s="252" t="s">
        <v>196</v>
      </c>
      <c r="G157" s="250"/>
      <c r="H157" s="251" t="s">
        <v>1</v>
      </c>
      <c r="I157" s="253"/>
      <c r="J157" s="250"/>
      <c r="K157" s="250"/>
      <c r="L157" s="254"/>
      <c r="M157" s="255"/>
      <c r="N157" s="256"/>
      <c r="O157" s="256"/>
      <c r="P157" s="256"/>
      <c r="Q157" s="256"/>
      <c r="R157" s="256"/>
      <c r="S157" s="256"/>
      <c r="T157" s="257"/>
      <c r="U157" s="14"/>
      <c r="V157" s="14"/>
      <c r="W157" s="14"/>
      <c r="X157" s="14"/>
      <c r="Y157" s="14"/>
      <c r="Z157" s="14"/>
      <c r="AA157" s="14"/>
      <c r="AB157" s="14"/>
      <c r="AC157" s="14"/>
      <c r="AD157" s="14"/>
      <c r="AE157" s="14"/>
      <c r="AT157" s="258" t="s">
        <v>144</v>
      </c>
      <c r="AU157" s="258" t="s">
        <v>86</v>
      </c>
      <c r="AV157" s="14" t="s">
        <v>84</v>
      </c>
      <c r="AW157" s="14" t="s">
        <v>33</v>
      </c>
      <c r="AX157" s="14" t="s">
        <v>76</v>
      </c>
      <c r="AY157" s="258" t="s">
        <v>132</v>
      </c>
    </row>
    <row r="158" s="13" customFormat="1">
      <c r="A158" s="13"/>
      <c r="B158" s="238"/>
      <c r="C158" s="239"/>
      <c r="D158" s="233" t="s">
        <v>144</v>
      </c>
      <c r="E158" s="240" t="s">
        <v>197</v>
      </c>
      <c r="F158" s="241" t="s">
        <v>198</v>
      </c>
      <c r="G158" s="239"/>
      <c r="H158" s="242">
        <v>20.350000000000001</v>
      </c>
      <c r="I158" s="243"/>
      <c r="J158" s="239"/>
      <c r="K158" s="239"/>
      <c r="L158" s="244"/>
      <c r="M158" s="245"/>
      <c r="N158" s="246"/>
      <c r="O158" s="246"/>
      <c r="P158" s="246"/>
      <c r="Q158" s="246"/>
      <c r="R158" s="246"/>
      <c r="S158" s="246"/>
      <c r="T158" s="247"/>
      <c r="U158" s="13"/>
      <c r="V158" s="13"/>
      <c r="W158" s="13"/>
      <c r="X158" s="13"/>
      <c r="Y158" s="13"/>
      <c r="Z158" s="13"/>
      <c r="AA158" s="13"/>
      <c r="AB158" s="13"/>
      <c r="AC158" s="13"/>
      <c r="AD158" s="13"/>
      <c r="AE158" s="13"/>
      <c r="AT158" s="248" t="s">
        <v>144</v>
      </c>
      <c r="AU158" s="248" t="s">
        <v>86</v>
      </c>
      <c r="AV158" s="13" t="s">
        <v>86</v>
      </c>
      <c r="AW158" s="13" t="s">
        <v>33</v>
      </c>
      <c r="AX158" s="13" t="s">
        <v>84</v>
      </c>
      <c r="AY158" s="248" t="s">
        <v>132</v>
      </c>
    </row>
    <row r="159" s="2" customFormat="1" ht="16.5" customHeight="1">
      <c r="A159" s="39"/>
      <c r="B159" s="40"/>
      <c r="C159" s="220" t="s">
        <v>199</v>
      </c>
      <c r="D159" s="220" t="s">
        <v>135</v>
      </c>
      <c r="E159" s="221" t="s">
        <v>200</v>
      </c>
      <c r="F159" s="222" t="s">
        <v>201</v>
      </c>
      <c r="G159" s="223" t="s">
        <v>138</v>
      </c>
      <c r="H159" s="224">
        <v>0.78700000000000003</v>
      </c>
      <c r="I159" s="225"/>
      <c r="J159" s="226">
        <f>ROUND(I159*H159,2)</f>
        <v>0</v>
      </c>
      <c r="K159" s="222" t="s">
        <v>139</v>
      </c>
      <c r="L159" s="45"/>
      <c r="M159" s="227" t="s">
        <v>1</v>
      </c>
      <c r="N159" s="228" t="s">
        <v>41</v>
      </c>
      <c r="O159" s="92"/>
      <c r="P159" s="229">
        <f>O159*H159</f>
        <v>0</v>
      </c>
      <c r="Q159" s="229">
        <v>0</v>
      </c>
      <c r="R159" s="229">
        <f>Q159*H159</f>
        <v>0</v>
      </c>
      <c r="S159" s="229">
        <v>0</v>
      </c>
      <c r="T159" s="230">
        <f>S159*H159</f>
        <v>0</v>
      </c>
      <c r="U159" s="39"/>
      <c r="V159" s="39"/>
      <c r="W159" s="39"/>
      <c r="X159" s="39"/>
      <c r="Y159" s="39"/>
      <c r="Z159" s="39"/>
      <c r="AA159" s="39"/>
      <c r="AB159" s="39"/>
      <c r="AC159" s="39"/>
      <c r="AD159" s="39"/>
      <c r="AE159" s="39"/>
      <c r="AR159" s="231" t="s">
        <v>140</v>
      </c>
      <c r="AT159" s="231" t="s">
        <v>135</v>
      </c>
      <c r="AU159" s="231" t="s">
        <v>86</v>
      </c>
      <c r="AY159" s="18" t="s">
        <v>132</v>
      </c>
      <c r="BE159" s="232">
        <f>IF(N159="základní",J159,0)</f>
        <v>0</v>
      </c>
      <c r="BF159" s="232">
        <f>IF(N159="snížená",J159,0)</f>
        <v>0</v>
      </c>
      <c r="BG159" s="232">
        <f>IF(N159="zákl. přenesená",J159,0)</f>
        <v>0</v>
      </c>
      <c r="BH159" s="232">
        <f>IF(N159="sníž. přenesená",J159,0)</f>
        <v>0</v>
      </c>
      <c r="BI159" s="232">
        <f>IF(N159="nulová",J159,0)</f>
        <v>0</v>
      </c>
      <c r="BJ159" s="18" t="s">
        <v>84</v>
      </c>
      <c r="BK159" s="232">
        <f>ROUND(I159*H159,2)</f>
        <v>0</v>
      </c>
      <c r="BL159" s="18" t="s">
        <v>140</v>
      </c>
      <c r="BM159" s="231" t="s">
        <v>202</v>
      </c>
    </row>
    <row r="160" s="2" customFormat="1">
      <c r="A160" s="39"/>
      <c r="B160" s="40"/>
      <c r="C160" s="41"/>
      <c r="D160" s="233" t="s">
        <v>142</v>
      </c>
      <c r="E160" s="41"/>
      <c r="F160" s="234" t="s">
        <v>203</v>
      </c>
      <c r="G160" s="41"/>
      <c r="H160" s="41"/>
      <c r="I160" s="235"/>
      <c r="J160" s="41"/>
      <c r="K160" s="41"/>
      <c r="L160" s="45"/>
      <c r="M160" s="236"/>
      <c r="N160" s="237"/>
      <c r="O160" s="92"/>
      <c r="P160" s="92"/>
      <c r="Q160" s="92"/>
      <c r="R160" s="92"/>
      <c r="S160" s="92"/>
      <c r="T160" s="93"/>
      <c r="U160" s="39"/>
      <c r="V160" s="39"/>
      <c r="W160" s="39"/>
      <c r="X160" s="39"/>
      <c r="Y160" s="39"/>
      <c r="Z160" s="39"/>
      <c r="AA160" s="39"/>
      <c r="AB160" s="39"/>
      <c r="AC160" s="39"/>
      <c r="AD160" s="39"/>
      <c r="AE160" s="39"/>
      <c r="AT160" s="18" t="s">
        <v>142</v>
      </c>
      <c r="AU160" s="18" t="s">
        <v>86</v>
      </c>
    </row>
    <row r="161" s="2" customFormat="1">
      <c r="A161" s="39"/>
      <c r="B161" s="40"/>
      <c r="C161" s="41"/>
      <c r="D161" s="233" t="s">
        <v>204</v>
      </c>
      <c r="E161" s="41"/>
      <c r="F161" s="270" t="s">
        <v>205</v>
      </c>
      <c r="G161" s="41"/>
      <c r="H161" s="41"/>
      <c r="I161" s="235"/>
      <c r="J161" s="41"/>
      <c r="K161" s="41"/>
      <c r="L161" s="45"/>
      <c r="M161" s="236"/>
      <c r="N161" s="237"/>
      <c r="O161" s="92"/>
      <c r="P161" s="92"/>
      <c r="Q161" s="92"/>
      <c r="R161" s="92"/>
      <c r="S161" s="92"/>
      <c r="T161" s="93"/>
      <c r="U161" s="39"/>
      <c r="V161" s="39"/>
      <c r="W161" s="39"/>
      <c r="X161" s="39"/>
      <c r="Y161" s="39"/>
      <c r="Z161" s="39"/>
      <c r="AA161" s="39"/>
      <c r="AB161" s="39"/>
      <c r="AC161" s="39"/>
      <c r="AD161" s="39"/>
      <c r="AE161" s="39"/>
      <c r="AT161" s="18" t="s">
        <v>204</v>
      </c>
      <c r="AU161" s="18" t="s">
        <v>86</v>
      </c>
    </row>
    <row r="162" s="14" customFormat="1">
      <c r="A162" s="14"/>
      <c r="B162" s="249"/>
      <c r="C162" s="250"/>
      <c r="D162" s="233" t="s">
        <v>144</v>
      </c>
      <c r="E162" s="251" t="s">
        <v>1</v>
      </c>
      <c r="F162" s="252" t="s">
        <v>206</v>
      </c>
      <c r="G162" s="250"/>
      <c r="H162" s="251" t="s">
        <v>1</v>
      </c>
      <c r="I162" s="253"/>
      <c r="J162" s="250"/>
      <c r="K162" s="250"/>
      <c r="L162" s="254"/>
      <c r="M162" s="255"/>
      <c r="N162" s="256"/>
      <c r="O162" s="256"/>
      <c r="P162" s="256"/>
      <c r="Q162" s="256"/>
      <c r="R162" s="256"/>
      <c r="S162" s="256"/>
      <c r="T162" s="257"/>
      <c r="U162" s="14"/>
      <c r="V162" s="14"/>
      <c r="W162" s="14"/>
      <c r="X162" s="14"/>
      <c r="Y162" s="14"/>
      <c r="Z162" s="14"/>
      <c r="AA162" s="14"/>
      <c r="AB162" s="14"/>
      <c r="AC162" s="14"/>
      <c r="AD162" s="14"/>
      <c r="AE162" s="14"/>
      <c r="AT162" s="258" t="s">
        <v>144</v>
      </c>
      <c r="AU162" s="258" t="s">
        <v>86</v>
      </c>
      <c r="AV162" s="14" t="s">
        <v>84</v>
      </c>
      <c r="AW162" s="14" t="s">
        <v>33</v>
      </c>
      <c r="AX162" s="14" t="s">
        <v>76</v>
      </c>
      <c r="AY162" s="258" t="s">
        <v>132</v>
      </c>
    </row>
    <row r="163" s="14" customFormat="1">
      <c r="A163" s="14"/>
      <c r="B163" s="249"/>
      <c r="C163" s="250"/>
      <c r="D163" s="233" t="s">
        <v>144</v>
      </c>
      <c r="E163" s="251" t="s">
        <v>1</v>
      </c>
      <c r="F163" s="252" t="s">
        <v>207</v>
      </c>
      <c r="G163" s="250"/>
      <c r="H163" s="251" t="s">
        <v>1</v>
      </c>
      <c r="I163" s="253"/>
      <c r="J163" s="250"/>
      <c r="K163" s="250"/>
      <c r="L163" s="254"/>
      <c r="M163" s="255"/>
      <c r="N163" s="256"/>
      <c r="O163" s="256"/>
      <c r="P163" s="256"/>
      <c r="Q163" s="256"/>
      <c r="R163" s="256"/>
      <c r="S163" s="256"/>
      <c r="T163" s="257"/>
      <c r="U163" s="14"/>
      <c r="V163" s="14"/>
      <c r="W163" s="14"/>
      <c r="X163" s="14"/>
      <c r="Y163" s="14"/>
      <c r="Z163" s="14"/>
      <c r="AA163" s="14"/>
      <c r="AB163" s="14"/>
      <c r="AC163" s="14"/>
      <c r="AD163" s="14"/>
      <c r="AE163" s="14"/>
      <c r="AT163" s="258" t="s">
        <v>144</v>
      </c>
      <c r="AU163" s="258" t="s">
        <v>86</v>
      </c>
      <c r="AV163" s="14" t="s">
        <v>84</v>
      </c>
      <c r="AW163" s="14" t="s">
        <v>33</v>
      </c>
      <c r="AX163" s="14" t="s">
        <v>76</v>
      </c>
      <c r="AY163" s="258" t="s">
        <v>132</v>
      </c>
    </row>
    <row r="164" s="13" customFormat="1">
      <c r="A164" s="13"/>
      <c r="B164" s="238"/>
      <c r="C164" s="239"/>
      <c r="D164" s="233" t="s">
        <v>144</v>
      </c>
      <c r="E164" s="240" t="s">
        <v>1</v>
      </c>
      <c r="F164" s="241" t="s">
        <v>208</v>
      </c>
      <c r="G164" s="239"/>
      <c r="H164" s="242">
        <v>0.78700000000000003</v>
      </c>
      <c r="I164" s="243"/>
      <c r="J164" s="239"/>
      <c r="K164" s="239"/>
      <c r="L164" s="244"/>
      <c r="M164" s="245"/>
      <c r="N164" s="246"/>
      <c r="O164" s="246"/>
      <c r="P164" s="246"/>
      <c r="Q164" s="246"/>
      <c r="R164" s="246"/>
      <c r="S164" s="246"/>
      <c r="T164" s="247"/>
      <c r="U164" s="13"/>
      <c r="V164" s="13"/>
      <c r="W164" s="13"/>
      <c r="X164" s="13"/>
      <c r="Y164" s="13"/>
      <c r="Z164" s="13"/>
      <c r="AA164" s="13"/>
      <c r="AB164" s="13"/>
      <c r="AC164" s="13"/>
      <c r="AD164" s="13"/>
      <c r="AE164" s="13"/>
      <c r="AT164" s="248" t="s">
        <v>144</v>
      </c>
      <c r="AU164" s="248" t="s">
        <v>86</v>
      </c>
      <c r="AV164" s="13" t="s">
        <v>86</v>
      </c>
      <c r="AW164" s="13" t="s">
        <v>33</v>
      </c>
      <c r="AX164" s="13" t="s">
        <v>76</v>
      </c>
      <c r="AY164" s="248" t="s">
        <v>132</v>
      </c>
    </row>
    <row r="165" s="15" customFormat="1">
      <c r="A165" s="15"/>
      <c r="B165" s="259"/>
      <c r="C165" s="260"/>
      <c r="D165" s="233" t="s">
        <v>144</v>
      </c>
      <c r="E165" s="261" t="s">
        <v>93</v>
      </c>
      <c r="F165" s="262" t="s">
        <v>159</v>
      </c>
      <c r="G165" s="260"/>
      <c r="H165" s="263">
        <v>0.78700000000000003</v>
      </c>
      <c r="I165" s="264"/>
      <c r="J165" s="260"/>
      <c r="K165" s="260"/>
      <c r="L165" s="265"/>
      <c r="M165" s="266"/>
      <c r="N165" s="267"/>
      <c r="O165" s="267"/>
      <c r="P165" s="267"/>
      <c r="Q165" s="267"/>
      <c r="R165" s="267"/>
      <c r="S165" s="267"/>
      <c r="T165" s="268"/>
      <c r="U165" s="15"/>
      <c r="V165" s="15"/>
      <c r="W165" s="15"/>
      <c r="X165" s="15"/>
      <c r="Y165" s="15"/>
      <c r="Z165" s="15"/>
      <c r="AA165" s="15"/>
      <c r="AB165" s="15"/>
      <c r="AC165" s="15"/>
      <c r="AD165" s="15"/>
      <c r="AE165" s="15"/>
      <c r="AT165" s="269" t="s">
        <v>144</v>
      </c>
      <c r="AU165" s="269" t="s">
        <v>86</v>
      </c>
      <c r="AV165" s="15" t="s">
        <v>140</v>
      </c>
      <c r="AW165" s="15" t="s">
        <v>33</v>
      </c>
      <c r="AX165" s="15" t="s">
        <v>84</v>
      </c>
      <c r="AY165" s="269" t="s">
        <v>132</v>
      </c>
    </row>
    <row r="166" s="2" customFormat="1" ht="16.5" customHeight="1">
      <c r="A166" s="39"/>
      <c r="B166" s="40"/>
      <c r="C166" s="220" t="s">
        <v>209</v>
      </c>
      <c r="D166" s="220" t="s">
        <v>135</v>
      </c>
      <c r="E166" s="221" t="s">
        <v>210</v>
      </c>
      <c r="F166" s="222" t="s">
        <v>211</v>
      </c>
      <c r="G166" s="223" t="s">
        <v>138</v>
      </c>
      <c r="H166" s="224">
        <v>0.036999999999999998</v>
      </c>
      <c r="I166" s="225"/>
      <c r="J166" s="226">
        <f>ROUND(I166*H166,2)</f>
        <v>0</v>
      </c>
      <c r="K166" s="222" t="s">
        <v>139</v>
      </c>
      <c r="L166" s="45"/>
      <c r="M166" s="227" t="s">
        <v>1</v>
      </c>
      <c r="N166" s="228" t="s">
        <v>41</v>
      </c>
      <c r="O166" s="92"/>
      <c r="P166" s="229">
        <f>O166*H166</f>
        <v>0</v>
      </c>
      <c r="Q166" s="229">
        <v>0</v>
      </c>
      <c r="R166" s="229">
        <f>Q166*H166</f>
        <v>0</v>
      </c>
      <c r="S166" s="229">
        <v>0</v>
      </c>
      <c r="T166" s="230">
        <f>S166*H166</f>
        <v>0</v>
      </c>
      <c r="U166" s="39"/>
      <c r="V166" s="39"/>
      <c r="W166" s="39"/>
      <c r="X166" s="39"/>
      <c r="Y166" s="39"/>
      <c r="Z166" s="39"/>
      <c r="AA166" s="39"/>
      <c r="AB166" s="39"/>
      <c r="AC166" s="39"/>
      <c r="AD166" s="39"/>
      <c r="AE166" s="39"/>
      <c r="AR166" s="231" t="s">
        <v>140</v>
      </c>
      <c r="AT166" s="231" t="s">
        <v>135</v>
      </c>
      <c r="AU166" s="231" t="s">
        <v>86</v>
      </c>
      <c r="AY166" s="18" t="s">
        <v>132</v>
      </c>
      <c r="BE166" s="232">
        <f>IF(N166="základní",J166,0)</f>
        <v>0</v>
      </c>
      <c r="BF166" s="232">
        <f>IF(N166="snížená",J166,0)</f>
        <v>0</v>
      </c>
      <c r="BG166" s="232">
        <f>IF(N166="zákl. přenesená",J166,0)</f>
        <v>0</v>
      </c>
      <c r="BH166" s="232">
        <f>IF(N166="sníž. přenesená",J166,0)</f>
        <v>0</v>
      </c>
      <c r="BI166" s="232">
        <f>IF(N166="nulová",J166,0)</f>
        <v>0</v>
      </c>
      <c r="BJ166" s="18" t="s">
        <v>84</v>
      </c>
      <c r="BK166" s="232">
        <f>ROUND(I166*H166,2)</f>
        <v>0</v>
      </c>
      <c r="BL166" s="18" t="s">
        <v>140</v>
      </c>
      <c r="BM166" s="231" t="s">
        <v>212</v>
      </c>
    </row>
    <row r="167" s="2" customFormat="1">
      <c r="A167" s="39"/>
      <c r="B167" s="40"/>
      <c r="C167" s="41"/>
      <c r="D167" s="233" t="s">
        <v>142</v>
      </c>
      <c r="E167" s="41"/>
      <c r="F167" s="234" t="s">
        <v>213</v>
      </c>
      <c r="G167" s="41"/>
      <c r="H167" s="41"/>
      <c r="I167" s="235"/>
      <c r="J167" s="41"/>
      <c r="K167" s="41"/>
      <c r="L167" s="45"/>
      <c r="M167" s="236"/>
      <c r="N167" s="237"/>
      <c r="O167" s="92"/>
      <c r="P167" s="92"/>
      <c r="Q167" s="92"/>
      <c r="R167" s="92"/>
      <c r="S167" s="92"/>
      <c r="T167" s="93"/>
      <c r="U167" s="39"/>
      <c r="V167" s="39"/>
      <c r="W167" s="39"/>
      <c r="X167" s="39"/>
      <c r="Y167" s="39"/>
      <c r="Z167" s="39"/>
      <c r="AA167" s="39"/>
      <c r="AB167" s="39"/>
      <c r="AC167" s="39"/>
      <c r="AD167" s="39"/>
      <c r="AE167" s="39"/>
      <c r="AT167" s="18" t="s">
        <v>142</v>
      </c>
      <c r="AU167" s="18" t="s">
        <v>86</v>
      </c>
    </row>
    <row r="168" s="2" customFormat="1">
      <c r="A168" s="39"/>
      <c r="B168" s="40"/>
      <c r="C168" s="41"/>
      <c r="D168" s="233" t="s">
        <v>204</v>
      </c>
      <c r="E168" s="41"/>
      <c r="F168" s="270" t="s">
        <v>205</v>
      </c>
      <c r="G168" s="41"/>
      <c r="H168" s="41"/>
      <c r="I168" s="235"/>
      <c r="J168" s="41"/>
      <c r="K168" s="41"/>
      <c r="L168" s="45"/>
      <c r="M168" s="236"/>
      <c r="N168" s="237"/>
      <c r="O168" s="92"/>
      <c r="P168" s="92"/>
      <c r="Q168" s="92"/>
      <c r="R168" s="92"/>
      <c r="S168" s="92"/>
      <c r="T168" s="93"/>
      <c r="U168" s="39"/>
      <c r="V168" s="39"/>
      <c r="W168" s="39"/>
      <c r="X168" s="39"/>
      <c r="Y168" s="39"/>
      <c r="Z168" s="39"/>
      <c r="AA168" s="39"/>
      <c r="AB168" s="39"/>
      <c r="AC168" s="39"/>
      <c r="AD168" s="39"/>
      <c r="AE168" s="39"/>
      <c r="AT168" s="18" t="s">
        <v>204</v>
      </c>
      <c r="AU168" s="18" t="s">
        <v>86</v>
      </c>
    </row>
    <row r="169" s="14" customFormat="1">
      <c r="A169" s="14"/>
      <c r="B169" s="249"/>
      <c r="C169" s="250"/>
      <c r="D169" s="233" t="s">
        <v>144</v>
      </c>
      <c r="E169" s="251" t="s">
        <v>1</v>
      </c>
      <c r="F169" s="252" t="s">
        <v>214</v>
      </c>
      <c r="G169" s="250"/>
      <c r="H169" s="251" t="s">
        <v>1</v>
      </c>
      <c r="I169" s="253"/>
      <c r="J169" s="250"/>
      <c r="K169" s="250"/>
      <c r="L169" s="254"/>
      <c r="M169" s="255"/>
      <c r="N169" s="256"/>
      <c r="O169" s="256"/>
      <c r="P169" s="256"/>
      <c r="Q169" s="256"/>
      <c r="R169" s="256"/>
      <c r="S169" s="256"/>
      <c r="T169" s="257"/>
      <c r="U169" s="14"/>
      <c r="V169" s="14"/>
      <c r="W169" s="14"/>
      <c r="X169" s="14"/>
      <c r="Y169" s="14"/>
      <c r="Z169" s="14"/>
      <c r="AA169" s="14"/>
      <c r="AB169" s="14"/>
      <c r="AC169" s="14"/>
      <c r="AD169" s="14"/>
      <c r="AE169" s="14"/>
      <c r="AT169" s="258" t="s">
        <v>144</v>
      </c>
      <c r="AU169" s="258" t="s">
        <v>86</v>
      </c>
      <c r="AV169" s="14" t="s">
        <v>84</v>
      </c>
      <c r="AW169" s="14" t="s">
        <v>33</v>
      </c>
      <c r="AX169" s="14" t="s">
        <v>76</v>
      </c>
      <c r="AY169" s="258" t="s">
        <v>132</v>
      </c>
    </row>
    <row r="170" s="14" customFormat="1">
      <c r="A170" s="14"/>
      <c r="B170" s="249"/>
      <c r="C170" s="250"/>
      <c r="D170" s="233" t="s">
        <v>144</v>
      </c>
      <c r="E170" s="251" t="s">
        <v>1</v>
      </c>
      <c r="F170" s="252" t="s">
        <v>215</v>
      </c>
      <c r="G170" s="250"/>
      <c r="H170" s="251" t="s">
        <v>1</v>
      </c>
      <c r="I170" s="253"/>
      <c r="J170" s="250"/>
      <c r="K170" s="250"/>
      <c r="L170" s="254"/>
      <c r="M170" s="255"/>
      <c r="N170" s="256"/>
      <c r="O170" s="256"/>
      <c r="P170" s="256"/>
      <c r="Q170" s="256"/>
      <c r="R170" s="256"/>
      <c r="S170" s="256"/>
      <c r="T170" s="257"/>
      <c r="U170" s="14"/>
      <c r="V170" s="14"/>
      <c r="W170" s="14"/>
      <c r="X170" s="14"/>
      <c r="Y170" s="14"/>
      <c r="Z170" s="14"/>
      <c r="AA170" s="14"/>
      <c r="AB170" s="14"/>
      <c r="AC170" s="14"/>
      <c r="AD170" s="14"/>
      <c r="AE170" s="14"/>
      <c r="AT170" s="258" t="s">
        <v>144</v>
      </c>
      <c r="AU170" s="258" t="s">
        <v>86</v>
      </c>
      <c r="AV170" s="14" t="s">
        <v>84</v>
      </c>
      <c r="AW170" s="14" t="s">
        <v>33</v>
      </c>
      <c r="AX170" s="14" t="s">
        <v>76</v>
      </c>
      <c r="AY170" s="258" t="s">
        <v>132</v>
      </c>
    </row>
    <row r="171" s="13" customFormat="1">
      <c r="A171" s="13"/>
      <c r="B171" s="238"/>
      <c r="C171" s="239"/>
      <c r="D171" s="233" t="s">
        <v>144</v>
      </c>
      <c r="E171" s="240" t="s">
        <v>1</v>
      </c>
      <c r="F171" s="241" t="s">
        <v>216</v>
      </c>
      <c r="G171" s="239"/>
      <c r="H171" s="242">
        <v>0.025999999999999999</v>
      </c>
      <c r="I171" s="243"/>
      <c r="J171" s="239"/>
      <c r="K171" s="239"/>
      <c r="L171" s="244"/>
      <c r="M171" s="245"/>
      <c r="N171" s="246"/>
      <c r="O171" s="246"/>
      <c r="P171" s="246"/>
      <c r="Q171" s="246"/>
      <c r="R171" s="246"/>
      <c r="S171" s="246"/>
      <c r="T171" s="247"/>
      <c r="U171" s="13"/>
      <c r="V171" s="13"/>
      <c r="W171" s="13"/>
      <c r="X171" s="13"/>
      <c r="Y171" s="13"/>
      <c r="Z171" s="13"/>
      <c r="AA171" s="13"/>
      <c r="AB171" s="13"/>
      <c r="AC171" s="13"/>
      <c r="AD171" s="13"/>
      <c r="AE171" s="13"/>
      <c r="AT171" s="248" t="s">
        <v>144</v>
      </c>
      <c r="AU171" s="248" t="s">
        <v>86</v>
      </c>
      <c r="AV171" s="13" t="s">
        <v>86</v>
      </c>
      <c r="AW171" s="13" t="s">
        <v>33</v>
      </c>
      <c r="AX171" s="13" t="s">
        <v>76</v>
      </c>
      <c r="AY171" s="248" t="s">
        <v>132</v>
      </c>
    </row>
    <row r="172" s="14" customFormat="1">
      <c r="A172" s="14"/>
      <c r="B172" s="249"/>
      <c r="C172" s="250"/>
      <c r="D172" s="233" t="s">
        <v>144</v>
      </c>
      <c r="E172" s="251" t="s">
        <v>1</v>
      </c>
      <c r="F172" s="252" t="s">
        <v>217</v>
      </c>
      <c r="G172" s="250"/>
      <c r="H172" s="251" t="s">
        <v>1</v>
      </c>
      <c r="I172" s="253"/>
      <c r="J172" s="250"/>
      <c r="K172" s="250"/>
      <c r="L172" s="254"/>
      <c r="M172" s="255"/>
      <c r="N172" s="256"/>
      <c r="O172" s="256"/>
      <c r="P172" s="256"/>
      <c r="Q172" s="256"/>
      <c r="R172" s="256"/>
      <c r="S172" s="256"/>
      <c r="T172" s="257"/>
      <c r="U172" s="14"/>
      <c r="V172" s="14"/>
      <c r="W172" s="14"/>
      <c r="X172" s="14"/>
      <c r="Y172" s="14"/>
      <c r="Z172" s="14"/>
      <c r="AA172" s="14"/>
      <c r="AB172" s="14"/>
      <c r="AC172" s="14"/>
      <c r="AD172" s="14"/>
      <c r="AE172" s="14"/>
      <c r="AT172" s="258" t="s">
        <v>144</v>
      </c>
      <c r="AU172" s="258" t="s">
        <v>86</v>
      </c>
      <c r="AV172" s="14" t="s">
        <v>84</v>
      </c>
      <c r="AW172" s="14" t="s">
        <v>33</v>
      </c>
      <c r="AX172" s="14" t="s">
        <v>76</v>
      </c>
      <c r="AY172" s="258" t="s">
        <v>132</v>
      </c>
    </row>
    <row r="173" s="13" customFormat="1">
      <c r="A173" s="13"/>
      <c r="B173" s="238"/>
      <c r="C173" s="239"/>
      <c r="D173" s="233" t="s">
        <v>144</v>
      </c>
      <c r="E173" s="240" t="s">
        <v>1</v>
      </c>
      <c r="F173" s="241" t="s">
        <v>218</v>
      </c>
      <c r="G173" s="239"/>
      <c r="H173" s="242">
        <v>0.010999999999999999</v>
      </c>
      <c r="I173" s="243"/>
      <c r="J173" s="239"/>
      <c r="K173" s="239"/>
      <c r="L173" s="244"/>
      <c r="M173" s="245"/>
      <c r="N173" s="246"/>
      <c r="O173" s="246"/>
      <c r="P173" s="246"/>
      <c r="Q173" s="246"/>
      <c r="R173" s="246"/>
      <c r="S173" s="246"/>
      <c r="T173" s="247"/>
      <c r="U173" s="13"/>
      <c r="V173" s="13"/>
      <c r="W173" s="13"/>
      <c r="X173" s="13"/>
      <c r="Y173" s="13"/>
      <c r="Z173" s="13"/>
      <c r="AA173" s="13"/>
      <c r="AB173" s="13"/>
      <c r="AC173" s="13"/>
      <c r="AD173" s="13"/>
      <c r="AE173" s="13"/>
      <c r="AT173" s="248" t="s">
        <v>144</v>
      </c>
      <c r="AU173" s="248" t="s">
        <v>86</v>
      </c>
      <c r="AV173" s="13" t="s">
        <v>86</v>
      </c>
      <c r="AW173" s="13" t="s">
        <v>33</v>
      </c>
      <c r="AX173" s="13" t="s">
        <v>76</v>
      </c>
      <c r="AY173" s="248" t="s">
        <v>132</v>
      </c>
    </row>
    <row r="174" s="15" customFormat="1">
      <c r="A174" s="15"/>
      <c r="B174" s="259"/>
      <c r="C174" s="260"/>
      <c r="D174" s="233" t="s">
        <v>144</v>
      </c>
      <c r="E174" s="261" t="s">
        <v>95</v>
      </c>
      <c r="F174" s="262" t="s">
        <v>159</v>
      </c>
      <c r="G174" s="260"/>
      <c r="H174" s="263">
        <v>0.036999999999999998</v>
      </c>
      <c r="I174" s="264"/>
      <c r="J174" s="260"/>
      <c r="K174" s="260"/>
      <c r="L174" s="265"/>
      <c r="M174" s="266"/>
      <c r="N174" s="267"/>
      <c r="O174" s="267"/>
      <c r="P174" s="267"/>
      <c r="Q174" s="267"/>
      <c r="R174" s="267"/>
      <c r="S174" s="267"/>
      <c r="T174" s="268"/>
      <c r="U174" s="15"/>
      <c r="V174" s="15"/>
      <c r="W174" s="15"/>
      <c r="X174" s="15"/>
      <c r="Y174" s="15"/>
      <c r="Z174" s="15"/>
      <c r="AA174" s="15"/>
      <c r="AB174" s="15"/>
      <c r="AC174" s="15"/>
      <c r="AD174" s="15"/>
      <c r="AE174" s="15"/>
      <c r="AT174" s="269" t="s">
        <v>144</v>
      </c>
      <c r="AU174" s="269" t="s">
        <v>86</v>
      </c>
      <c r="AV174" s="15" t="s">
        <v>140</v>
      </c>
      <c r="AW174" s="15" t="s">
        <v>33</v>
      </c>
      <c r="AX174" s="15" t="s">
        <v>84</v>
      </c>
      <c r="AY174" s="269" t="s">
        <v>132</v>
      </c>
    </row>
    <row r="175" s="2" customFormat="1" ht="16.5" customHeight="1">
      <c r="A175" s="39"/>
      <c r="B175" s="40"/>
      <c r="C175" s="220" t="s">
        <v>219</v>
      </c>
      <c r="D175" s="220" t="s">
        <v>135</v>
      </c>
      <c r="E175" s="221" t="s">
        <v>220</v>
      </c>
      <c r="F175" s="222" t="s">
        <v>221</v>
      </c>
      <c r="G175" s="223" t="s">
        <v>138</v>
      </c>
      <c r="H175" s="224">
        <v>0.82399999999999995</v>
      </c>
      <c r="I175" s="225"/>
      <c r="J175" s="226">
        <f>ROUND(I175*H175,2)</f>
        <v>0</v>
      </c>
      <c r="K175" s="222" t="s">
        <v>139</v>
      </c>
      <c r="L175" s="45"/>
      <c r="M175" s="227" t="s">
        <v>1</v>
      </c>
      <c r="N175" s="228" t="s">
        <v>41</v>
      </c>
      <c r="O175" s="92"/>
      <c r="P175" s="229">
        <f>O175*H175</f>
        <v>0</v>
      </c>
      <c r="Q175" s="229">
        <v>0</v>
      </c>
      <c r="R175" s="229">
        <f>Q175*H175</f>
        <v>0</v>
      </c>
      <c r="S175" s="229">
        <v>0</v>
      </c>
      <c r="T175" s="230">
        <f>S175*H175</f>
        <v>0</v>
      </c>
      <c r="U175" s="39"/>
      <c r="V175" s="39"/>
      <c r="W175" s="39"/>
      <c r="X175" s="39"/>
      <c r="Y175" s="39"/>
      <c r="Z175" s="39"/>
      <c r="AA175" s="39"/>
      <c r="AB175" s="39"/>
      <c r="AC175" s="39"/>
      <c r="AD175" s="39"/>
      <c r="AE175" s="39"/>
      <c r="AR175" s="231" t="s">
        <v>140</v>
      </c>
      <c r="AT175" s="231" t="s">
        <v>135</v>
      </c>
      <c r="AU175" s="231" t="s">
        <v>86</v>
      </c>
      <c r="AY175" s="18" t="s">
        <v>132</v>
      </c>
      <c r="BE175" s="232">
        <f>IF(N175="základní",J175,0)</f>
        <v>0</v>
      </c>
      <c r="BF175" s="232">
        <f>IF(N175="snížená",J175,0)</f>
        <v>0</v>
      </c>
      <c r="BG175" s="232">
        <f>IF(N175="zákl. přenesená",J175,0)</f>
        <v>0</v>
      </c>
      <c r="BH175" s="232">
        <f>IF(N175="sníž. přenesená",J175,0)</f>
        <v>0</v>
      </c>
      <c r="BI175" s="232">
        <f>IF(N175="nulová",J175,0)</f>
        <v>0</v>
      </c>
      <c r="BJ175" s="18" t="s">
        <v>84</v>
      </c>
      <c r="BK175" s="232">
        <f>ROUND(I175*H175,2)</f>
        <v>0</v>
      </c>
      <c r="BL175" s="18" t="s">
        <v>140</v>
      </c>
      <c r="BM175" s="231" t="s">
        <v>222</v>
      </c>
    </row>
    <row r="176" s="2" customFormat="1">
      <c r="A176" s="39"/>
      <c r="B176" s="40"/>
      <c r="C176" s="41"/>
      <c r="D176" s="233" t="s">
        <v>142</v>
      </c>
      <c r="E176" s="41"/>
      <c r="F176" s="234" t="s">
        <v>223</v>
      </c>
      <c r="G176" s="41"/>
      <c r="H176" s="41"/>
      <c r="I176" s="235"/>
      <c r="J176" s="41"/>
      <c r="K176" s="41"/>
      <c r="L176" s="45"/>
      <c r="M176" s="236"/>
      <c r="N176" s="237"/>
      <c r="O176" s="92"/>
      <c r="P176" s="92"/>
      <c r="Q176" s="92"/>
      <c r="R176" s="92"/>
      <c r="S176" s="92"/>
      <c r="T176" s="93"/>
      <c r="U176" s="39"/>
      <c r="V176" s="39"/>
      <c r="W176" s="39"/>
      <c r="X176" s="39"/>
      <c r="Y176" s="39"/>
      <c r="Z176" s="39"/>
      <c r="AA176" s="39"/>
      <c r="AB176" s="39"/>
      <c r="AC176" s="39"/>
      <c r="AD176" s="39"/>
      <c r="AE176" s="39"/>
      <c r="AT176" s="18" t="s">
        <v>142</v>
      </c>
      <c r="AU176" s="18" t="s">
        <v>86</v>
      </c>
    </row>
    <row r="177" s="14" customFormat="1">
      <c r="A177" s="14"/>
      <c r="B177" s="249"/>
      <c r="C177" s="250"/>
      <c r="D177" s="233" t="s">
        <v>144</v>
      </c>
      <c r="E177" s="251" t="s">
        <v>1</v>
      </c>
      <c r="F177" s="252" t="s">
        <v>224</v>
      </c>
      <c r="G177" s="250"/>
      <c r="H177" s="251" t="s">
        <v>1</v>
      </c>
      <c r="I177" s="253"/>
      <c r="J177" s="250"/>
      <c r="K177" s="250"/>
      <c r="L177" s="254"/>
      <c r="M177" s="255"/>
      <c r="N177" s="256"/>
      <c r="O177" s="256"/>
      <c r="P177" s="256"/>
      <c r="Q177" s="256"/>
      <c r="R177" s="256"/>
      <c r="S177" s="256"/>
      <c r="T177" s="257"/>
      <c r="U177" s="14"/>
      <c r="V177" s="14"/>
      <c r="W177" s="14"/>
      <c r="X177" s="14"/>
      <c r="Y177" s="14"/>
      <c r="Z177" s="14"/>
      <c r="AA177" s="14"/>
      <c r="AB177" s="14"/>
      <c r="AC177" s="14"/>
      <c r="AD177" s="14"/>
      <c r="AE177" s="14"/>
      <c r="AT177" s="258" t="s">
        <v>144</v>
      </c>
      <c r="AU177" s="258" t="s">
        <v>86</v>
      </c>
      <c r="AV177" s="14" t="s">
        <v>84</v>
      </c>
      <c r="AW177" s="14" t="s">
        <v>33</v>
      </c>
      <c r="AX177" s="14" t="s">
        <v>76</v>
      </c>
      <c r="AY177" s="258" t="s">
        <v>132</v>
      </c>
    </row>
    <row r="178" s="13" customFormat="1">
      <c r="A178" s="13"/>
      <c r="B178" s="238"/>
      <c r="C178" s="239"/>
      <c r="D178" s="233" t="s">
        <v>144</v>
      </c>
      <c r="E178" s="240" t="s">
        <v>225</v>
      </c>
      <c r="F178" s="241" t="s">
        <v>226</v>
      </c>
      <c r="G178" s="239"/>
      <c r="H178" s="242">
        <v>0.82399999999999995</v>
      </c>
      <c r="I178" s="243"/>
      <c r="J178" s="239"/>
      <c r="K178" s="239"/>
      <c r="L178" s="244"/>
      <c r="M178" s="245"/>
      <c r="N178" s="246"/>
      <c r="O178" s="246"/>
      <c r="P178" s="246"/>
      <c r="Q178" s="246"/>
      <c r="R178" s="246"/>
      <c r="S178" s="246"/>
      <c r="T178" s="247"/>
      <c r="U178" s="13"/>
      <c r="V178" s="13"/>
      <c r="W178" s="13"/>
      <c r="X178" s="13"/>
      <c r="Y178" s="13"/>
      <c r="Z178" s="13"/>
      <c r="AA178" s="13"/>
      <c r="AB178" s="13"/>
      <c r="AC178" s="13"/>
      <c r="AD178" s="13"/>
      <c r="AE178" s="13"/>
      <c r="AT178" s="248" t="s">
        <v>144</v>
      </c>
      <c r="AU178" s="248" t="s">
        <v>86</v>
      </c>
      <c r="AV178" s="13" t="s">
        <v>86</v>
      </c>
      <c r="AW178" s="13" t="s">
        <v>33</v>
      </c>
      <c r="AX178" s="13" t="s">
        <v>84</v>
      </c>
      <c r="AY178" s="248" t="s">
        <v>132</v>
      </c>
    </row>
    <row r="179" s="2" customFormat="1" ht="16.5" customHeight="1">
      <c r="A179" s="39"/>
      <c r="B179" s="40"/>
      <c r="C179" s="220" t="s">
        <v>227</v>
      </c>
      <c r="D179" s="220" t="s">
        <v>135</v>
      </c>
      <c r="E179" s="221" t="s">
        <v>228</v>
      </c>
      <c r="F179" s="222" t="s">
        <v>229</v>
      </c>
      <c r="G179" s="223" t="s">
        <v>230</v>
      </c>
      <c r="H179" s="224">
        <v>2966.4000000000001</v>
      </c>
      <c r="I179" s="225"/>
      <c r="J179" s="226">
        <f>ROUND(I179*H179,2)</f>
        <v>0</v>
      </c>
      <c r="K179" s="222" t="s">
        <v>139</v>
      </c>
      <c r="L179" s="45"/>
      <c r="M179" s="227" t="s">
        <v>1</v>
      </c>
      <c r="N179" s="228" t="s">
        <v>41</v>
      </c>
      <c r="O179" s="92"/>
      <c r="P179" s="229">
        <f>O179*H179</f>
        <v>0</v>
      </c>
      <c r="Q179" s="229">
        <v>0</v>
      </c>
      <c r="R179" s="229">
        <f>Q179*H179</f>
        <v>0</v>
      </c>
      <c r="S179" s="229">
        <v>0</v>
      </c>
      <c r="T179" s="230">
        <f>S179*H179</f>
        <v>0</v>
      </c>
      <c r="U179" s="39"/>
      <c r="V179" s="39"/>
      <c r="W179" s="39"/>
      <c r="X179" s="39"/>
      <c r="Y179" s="39"/>
      <c r="Z179" s="39"/>
      <c r="AA179" s="39"/>
      <c r="AB179" s="39"/>
      <c r="AC179" s="39"/>
      <c r="AD179" s="39"/>
      <c r="AE179" s="39"/>
      <c r="AR179" s="231" t="s">
        <v>140</v>
      </c>
      <c r="AT179" s="231" t="s">
        <v>135</v>
      </c>
      <c r="AU179" s="231" t="s">
        <v>86</v>
      </c>
      <c r="AY179" s="18" t="s">
        <v>132</v>
      </c>
      <c r="BE179" s="232">
        <f>IF(N179="základní",J179,0)</f>
        <v>0</v>
      </c>
      <c r="BF179" s="232">
        <f>IF(N179="snížená",J179,0)</f>
        <v>0</v>
      </c>
      <c r="BG179" s="232">
        <f>IF(N179="zákl. přenesená",J179,0)</f>
        <v>0</v>
      </c>
      <c r="BH179" s="232">
        <f>IF(N179="sníž. přenesená",J179,0)</f>
        <v>0</v>
      </c>
      <c r="BI179" s="232">
        <f>IF(N179="nulová",J179,0)</f>
        <v>0</v>
      </c>
      <c r="BJ179" s="18" t="s">
        <v>84</v>
      </c>
      <c r="BK179" s="232">
        <f>ROUND(I179*H179,2)</f>
        <v>0</v>
      </c>
      <c r="BL179" s="18" t="s">
        <v>140</v>
      </c>
      <c r="BM179" s="231" t="s">
        <v>231</v>
      </c>
    </row>
    <row r="180" s="2" customFormat="1">
      <c r="A180" s="39"/>
      <c r="B180" s="40"/>
      <c r="C180" s="41"/>
      <c r="D180" s="233" t="s">
        <v>142</v>
      </c>
      <c r="E180" s="41"/>
      <c r="F180" s="234" t="s">
        <v>232</v>
      </c>
      <c r="G180" s="41"/>
      <c r="H180" s="41"/>
      <c r="I180" s="235"/>
      <c r="J180" s="41"/>
      <c r="K180" s="41"/>
      <c r="L180" s="45"/>
      <c r="M180" s="236"/>
      <c r="N180" s="237"/>
      <c r="O180" s="92"/>
      <c r="P180" s="92"/>
      <c r="Q180" s="92"/>
      <c r="R180" s="92"/>
      <c r="S180" s="92"/>
      <c r="T180" s="93"/>
      <c r="U180" s="39"/>
      <c r="V180" s="39"/>
      <c r="W180" s="39"/>
      <c r="X180" s="39"/>
      <c r="Y180" s="39"/>
      <c r="Z180" s="39"/>
      <c r="AA180" s="39"/>
      <c r="AB180" s="39"/>
      <c r="AC180" s="39"/>
      <c r="AD180" s="39"/>
      <c r="AE180" s="39"/>
      <c r="AT180" s="18" t="s">
        <v>142</v>
      </c>
      <c r="AU180" s="18" t="s">
        <v>86</v>
      </c>
    </row>
    <row r="181" s="14" customFormat="1">
      <c r="A181" s="14"/>
      <c r="B181" s="249"/>
      <c r="C181" s="250"/>
      <c r="D181" s="233" t="s">
        <v>144</v>
      </c>
      <c r="E181" s="251" t="s">
        <v>1</v>
      </c>
      <c r="F181" s="252" t="s">
        <v>233</v>
      </c>
      <c r="G181" s="250"/>
      <c r="H181" s="251" t="s">
        <v>1</v>
      </c>
      <c r="I181" s="253"/>
      <c r="J181" s="250"/>
      <c r="K181" s="250"/>
      <c r="L181" s="254"/>
      <c r="M181" s="255"/>
      <c r="N181" s="256"/>
      <c r="O181" s="256"/>
      <c r="P181" s="256"/>
      <c r="Q181" s="256"/>
      <c r="R181" s="256"/>
      <c r="S181" s="256"/>
      <c r="T181" s="257"/>
      <c r="U181" s="14"/>
      <c r="V181" s="14"/>
      <c r="W181" s="14"/>
      <c r="X181" s="14"/>
      <c r="Y181" s="14"/>
      <c r="Z181" s="14"/>
      <c r="AA181" s="14"/>
      <c r="AB181" s="14"/>
      <c r="AC181" s="14"/>
      <c r="AD181" s="14"/>
      <c r="AE181" s="14"/>
      <c r="AT181" s="258" t="s">
        <v>144</v>
      </c>
      <c r="AU181" s="258" t="s">
        <v>86</v>
      </c>
      <c r="AV181" s="14" t="s">
        <v>84</v>
      </c>
      <c r="AW181" s="14" t="s">
        <v>33</v>
      </c>
      <c r="AX181" s="14" t="s">
        <v>76</v>
      </c>
      <c r="AY181" s="258" t="s">
        <v>132</v>
      </c>
    </row>
    <row r="182" s="13" customFormat="1">
      <c r="A182" s="13"/>
      <c r="B182" s="238"/>
      <c r="C182" s="239"/>
      <c r="D182" s="233" t="s">
        <v>144</v>
      </c>
      <c r="E182" s="240" t="s">
        <v>1</v>
      </c>
      <c r="F182" s="241" t="s">
        <v>234</v>
      </c>
      <c r="G182" s="239"/>
      <c r="H182" s="242">
        <v>2966.4000000000001</v>
      </c>
      <c r="I182" s="243"/>
      <c r="J182" s="239"/>
      <c r="K182" s="239"/>
      <c r="L182" s="244"/>
      <c r="M182" s="245"/>
      <c r="N182" s="246"/>
      <c r="O182" s="246"/>
      <c r="P182" s="246"/>
      <c r="Q182" s="246"/>
      <c r="R182" s="246"/>
      <c r="S182" s="246"/>
      <c r="T182" s="247"/>
      <c r="U182" s="13"/>
      <c r="V182" s="13"/>
      <c r="W182" s="13"/>
      <c r="X182" s="13"/>
      <c r="Y182" s="13"/>
      <c r="Z182" s="13"/>
      <c r="AA182" s="13"/>
      <c r="AB182" s="13"/>
      <c r="AC182" s="13"/>
      <c r="AD182" s="13"/>
      <c r="AE182" s="13"/>
      <c r="AT182" s="248" t="s">
        <v>144</v>
      </c>
      <c r="AU182" s="248" t="s">
        <v>86</v>
      </c>
      <c r="AV182" s="13" t="s">
        <v>86</v>
      </c>
      <c r="AW182" s="13" t="s">
        <v>33</v>
      </c>
      <c r="AX182" s="13" t="s">
        <v>84</v>
      </c>
      <c r="AY182" s="248" t="s">
        <v>132</v>
      </c>
    </row>
    <row r="183" s="2" customFormat="1" ht="16.5" customHeight="1">
      <c r="A183" s="39"/>
      <c r="B183" s="40"/>
      <c r="C183" s="220" t="s">
        <v>235</v>
      </c>
      <c r="D183" s="220" t="s">
        <v>135</v>
      </c>
      <c r="E183" s="221" t="s">
        <v>236</v>
      </c>
      <c r="F183" s="222" t="s">
        <v>237</v>
      </c>
      <c r="G183" s="223" t="s">
        <v>185</v>
      </c>
      <c r="H183" s="224">
        <v>515</v>
      </c>
      <c r="I183" s="225"/>
      <c r="J183" s="226">
        <f>ROUND(I183*H183,2)</f>
        <v>0</v>
      </c>
      <c r="K183" s="222" t="s">
        <v>139</v>
      </c>
      <c r="L183" s="45"/>
      <c r="M183" s="227" t="s">
        <v>1</v>
      </c>
      <c r="N183" s="228" t="s">
        <v>41</v>
      </c>
      <c r="O183" s="92"/>
      <c r="P183" s="229">
        <f>O183*H183</f>
        <v>0</v>
      </c>
      <c r="Q183" s="229">
        <v>0</v>
      </c>
      <c r="R183" s="229">
        <f>Q183*H183</f>
        <v>0</v>
      </c>
      <c r="S183" s="229">
        <v>0</v>
      </c>
      <c r="T183" s="230">
        <f>S183*H183</f>
        <v>0</v>
      </c>
      <c r="U183" s="39"/>
      <c r="V183" s="39"/>
      <c r="W183" s="39"/>
      <c r="X183" s="39"/>
      <c r="Y183" s="39"/>
      <c r="Z183" s="39"/>
      <c r="AA183" s="39"/>
      <c r="AB183" s="39"/>
      <c r="AC183" s="39"/>
      <c r="AD183" s="39"/>
      <c r="AE183" s="39"/>
      <c r="AR183" s="231" t="s">
        <v>140</v>
      </c>
      <c r="AT183" s="231" t="s">
        <v>135</v>
      </c>
      <c r="AU183" s="231" t="s">
        <v>86</v>
      </c>
      <c r="AY183" s="18" t="s">
        <v>132</v>
      </c>
      <c r="BE183" s="232">
        <f>IF(N183="základní",J183,0)</f>
        <v>0</v>
      </c>
      <c r="BF183" s="232">
        <f>IF(N183="snížená",J183,0)</f>
        <v>0</v>
      </c>
      <c r="BG183" s="232">
        <f>IF(N183="zákl. přenesená",J183,0)</f>
        <v>0</v>
      </c>
      <c r="BH183" s="232">
        <f>IF(N183="sníž. přenesená",J183,0)</f>
        <v>0</v>
      </c>
      <c r="BI183" s="232">
        <f>IF(N183="nulová",J183,0)</f>
        <v>0</v>
      </c>
      <c r="BJ183" s="18" t="s">
        <v>84</v>
      </c>
      <c r="BK183" s="232">
        <f>ROUND(I183*H183,2)</f>
        <v>0</v>
      </c>
      <c r="BL183" s="18" t="s">
        <v>140</v>
      </c>
      <c r="BM183" s="231" t="s">
        <v>238</v>
      </c>
    </row>
    <row r="184" s="2" customFormat="1">
      <c r="A184" s="39"/>
      <c r="B184" s="40"/>
      <c r="C184" s="41"/>
      <c r="D184" s="233" t="s">
        <v>142</v>
      </c>
      <c r="E184" s="41"/>
      <c r="F184" s="234" t="s">
        <v>239</v>
      </c>
      <c r="G184" s="41"/>
      <c r="H184" s="41"/>
      <c r="I184" s="235"/>
      <c r="J184" s="41"/>
      <c r="K184" s="41"/>
      <c r="L184" s="45"/>
      <c r="M184" s="236"/>
      <c r="N184" s="237"/>
      <c r="O184" s="92"/>
      <c r="P184" s="92"/>
      <c r="Q184" s="92"/>
      <c r="R184" s="92"/>
      <c r="S184" s="92"/>
      <c r="T184" s="93"/>
      <c r="U184" s="39"/>
      <c r="V184" s="39"/>
      <c r="W184" s="39"/>
      <c r="X184" s="39"/>
      <c r="Y184" s="39"/>
      <c r="Z184" s="39"/>
      <c r="AA184" s="39"/>
      <c r="AB184" s="39"/>
      <c r="AC184" s="39"/>
      <c r="AD184" s="39"/>
      <c r="AE184" s="39"/>
      <c r="AT184" s="18" t="s">
        <v>142</v>
      </c>
      <c r="AU184" s="18" t="s">
        <v>86</v>
      </c>
    </row>
    <row r="185" s="14" customFormat="1">
      <c r="A185" s="14"/>
      <c r="B185" s="249"/>
      <c r="C185" s="250"/>
      <c r="D185" s="233" t="s">
        <v>144</v>
      </c>
      <c r="E185" s="251" t="s">
        <v>1</v>
      </c>
      <c r="F185" s="252" t="s">
        <v>240</v>
      </c>
      <c r="G185" s="250"/>
      <c r="H185" s="251" t="s">
        <v>1</v>
      </c>
      <c r="I185" s="253"/>
      <c r="J185" s="250"/>
      <c r="K185" s="250"/>
      <c r="L185" s="254"/>
      <c r="M185" s="255"/>
      <c r="N185" s="256"/>
      <c r="O185" s="256"/>
      <c r="P185" s="256"/>
      <c r="Q185" s="256"/>
      <c r="R185" s="256"/>
      <c r="S185" s="256"/>
      <c r="T185" s="257"/>
      <c r="U185" s="14"/>
      <c r="V185" s="14"/>
      <c r="W185" s="14"/>
      <c r="X185" s="14"/>
      <c r="Y185" s="14"/>
      <c r="Z185" s="14"/>
      <c r="AA185" s="14"/>
      <c r="AB185" s="14"/>
      <c r="AC185" s="14"/>
      <c r="AD185" s="14"/>
      <c r="AE185" s="14"/>
      <c r="AT185" s="258" t="s">
        <v>144</v>
      </c>
      <c r="AU185" s="258" t="s">
        <v>86</v>
      </c>
      <c r="AV185" s="14" t="s">
        <v>84</v>
      </c>
      <c r="AW185" s="14" t="s">
        <v>33</v>
      </c>
      <c r="AX185" s="14" t="s">
        <v>76</v>
      </c>
      <c r="AY185" s="258" t="s">
        <v>132</v>
      </c>
    </row>
    <row r="186" s="13" customFormat="1">
      <c r="A186" s="13"/>
      <c r="B186" s="238"/>
      <c r="C186" s="239"/>
      <c r="D186" s="233" t="s">
        <v>144</v>
      </c>
      <c r="E186" s="240" t="s">
        <v>1</v>
      </c>
      <c r="F186" s="241" t="s">
        <v>241</v>
      </c>
      <c r="G186" s="239"/>
      <c r="H186" s="242">
        <v>515</v>
      </c>
      <c r="I186" s="243"/>
      <c r="J186" s="239"/>
      <c r="K186" s="239"/>
      <c r="L186" s="244"/>
      <c r="M186" s="245"/>
      <c r="N186" s="246"/>
      <c r="O186" s="246"/>
      <c r="P186" s="246"/>
      <c r="Q186" s="246"/>
      <c r="R186" s="246"/>
      <c r="S186" s="246"/>
      <c r="T186" s="247"/>
      <c r="U186" s="13"/>
      <c r="V186" s="13"/>
      <c r="W186" s="13"/>
      <c r="X186" s="13"/>
      <c r="Y186" s="13"/>
      <c r="Z186" s="13"/>
      <c r="AA186" s="13"/>
      <c r="AB186" s="13"/>
      <c r="AC186" s="13"/>
      <c r="AD186" s="13"/>
      <c r="AE186" s="13"/>
      <c r="AT186" s="248" t="s">
        <v>144</v>
      </c>
      <c r="AU186" s="248" t="s">
        <v>86</v>
      </c>
      <c r="AV186" s="13" t="s">
        <v>86</v>
      </c>
      <c r="AW186" s="13" t="s">
        <v>33</v>
      </c>
      <c r="AX186" s="13" t="s">
        <v>84</v>
      </c>
      <c r="AY186" s="248" t="s">
        <v>132</v>
      </c>
    </row>
    <row r="187" s="2" customFormat="1" ht="16.5" customHeight="1">
      <c r="A187" s="39"/>
      <c r="B187" s="40"/>
      <c r="C187" s="220" t="s">
        <v>242</v>
      </c>
      <c r="D187" s="220" t="s">
        <v>135</v>
      </c>
      <c r="E187" s="221" t="s">
        <v>243</v>
      </c>
      <c r="F187" s="222" t="s">
        <v>244</v>
      </c>
      <c r="G187" s="223" t="s">
        <v>245</v>
      </c>
      <c r="H187" s="224">
        <v>692.15999999999997</v>
      </c>
      <c r="I187" s="225"/>
      <c r="J187" s="226">
        <f>ROUND(I187*H187,2)</f>
        <v>0</v>
      </c>
      <c r="K187" s="222" t="s">
        <v>139</v>
      </c>
      <c r="L187" s="45"/>
      <c r="M187" s="227" t="s">
        <v>1</v>
      </c>
      <c r="N187" s="228" t="s">
        <v>41</v>
      </c>
      <c r="O187" s="92"/>
      <c r="P187" s="229">
        <f>O187*H187</f>
        <v>0</v>
      </c>
      <c r="Q187" s="229">
        <v>0</v>
      </c>
      <c r="R187" s="229">
        <f>Q187*H187</f>
        <v>0</v>
      </c>
      <c r="S187" s="229">
        <v>0</v>
      </c>
      <c r="T187" s="230">
        <f>S187*H187</f>
        <v>0</v>
      </c>
      <c r="U187" s="39"/>
      <c r="V187" s="39"/>
      <c r="W187" s="39"/>
      <c r="X187" s="39"/>
      <c r="Y187" s="39"/>
      <c r="Z187" s="39"/>
      <c r="AA187" s="39"/>
      <c r="AB187" s="39"/>
      <c r="AC187" s="39"/>
      <c r="AD187" s="39"/>
      <c r="AE187" s="39"/>
      <c r="AR187" s="231" t="s">
        <v>140</v>
      </c>
      <c r="AT187" s="231" t="s">
        <v>135</v>
      </c>
      <c r="AU187" s="231" t="s">
        <v>86</v>
      </c>
      <c r="AY187" s="18" t="s">
        <v>132</v>
      </c>
      <c r="BE187" s="232">
        <f>IF(N187="základní",J187,0)</f>
        <v>0</v>
      </c>
      <c r="BF187" s="232">
        <f>IF(N187="snížená",J187,0)</f>
        <v>0</v>
      </c>
      <c r="BG187" s="232">
        <f>IF(N187="zákl. přenesená",J187,0)</f>
        <v>0</v>
      </c>
      <c r="BH187" s="232">
        <f>IF(N187="sníž. přenesená",J187,0)</f>
        <v>0</v>
      </c>
      <c r="BI187" s="232">
        <f>IF(N187="nulová",J187,0)</f>
        <v>0</v>
      </c>
      <c r="BJ187" s="18" t="s">
        <v>84</v>
      </c>
      <c r="BK187" s="232">
        <f>ROUND(I187*H187,2)</f>
        <v>0</v>
      </c>
      <c r="BL187" s="18" t="s">
        <v>140</v>
      </c>
      <c r="BM187" s="231" t="s">
        <v>246</v>
      </c>
    </row>
    <row r="188" s="2" customFormat="1">
      <c r="A188" s="39"/>
      <c r="B188" s="40"/>
      <c r="C188" s="41"/>
      <c r="D188" s="233" t="s">
        <v>142</v>
      </c>
      <c r="E188" s="41"/>
      <c r="F188" s="234" t="s">
        <v>247</v>
      </c>
      <c r="G188" s="41"/>
      <c r="H188" s="41"/>
      <c r="I188" s="235"/>
      <c r="J188" s="41"/>
      <c r="K188" s="41"/>
      <c r="L188" s="45"/>
      <c r="M188" s="236"/>
      <c r="N188" s="237"/>
      <c r="O188" s="92"/>
      <c r="P188" s="92"/>
      <c r="Q188" s="92"/>
      <c r="R188" s="92"/>
      <c r="S188" s="92"/>
      <c r="T188" s="93"/>
      <c r="U188" s="39"/>
      <c r="V188" s="39"/>
      <c r="W188" s="39"/>
      <c r="X188" s="39"/>
      <c r="Y188" s="39"/>
      <c r="Z188" s="39"/>
      <c r="AA188" s="39"/>
      <c r="AB188" s="39"/>
      <c r="AC188" s="39"/>
      <c r="AD188" s="39"/>
      <c r="AE188" s="39"/>
      <c r="AT188" s="18" t="s">
        <v>142</v>
      </c>
      <c r="AU188" s="18" t="s">
        <v>86</v>
      </c>
    </row>
    <row r="189" s="14" customFormat="1">
      <c r="A189" s="14"/>
      <c r="B189" s="249"/>
      <c r="C189" s="250"/>
      <c r="D189" s="233" t="s">
        <v>144</v>
      </c>
      <c r="E189" s="251" t="s">
        <v>1</v>
      </c>
      <c r="F189" s="252" t="s">
        <v>248</v>
      </c>
      <c r="G189" s="250"/>
      <c r="H189" s="251" t="s">
        <v>1</v>
      </c>
      <c r="I189" s="253"/>
      <c r="J189" s="250"/>
      <c r="K189" s="250"/>
      <c r="L189" s="254"/>
      <c r="M189" s="255"/>
      <c r="N189" s="256"/>
      <c r="O189" s="256"/>
      <c r="P189" s="256"/>
      <c r="Q189" s="256"/>
      <c r="R189" s="256"/>
      <c r="S189" s="256"/>
      <c r="T189" s="257"/>
      <c r="U189" s="14"/>
      <c r="V189" s="14"/>
      <c r="W189" s="14"/>
      <c r="X189" s="14"/>
      <c r="Y189" s="14"/>
      <c r="Z189" s="14"/>
      <c r="AA189" s="14"/>
      <c r="AB189" s="14"/>
      <c r="AC189" s="14"/>
      <c r="AD189" s="14"/>
      <c r="AE189" s="14"/>
      <c r="AT189" s="258" t="s">
        <v>144</v>
      </c>
      <c r="AU189" s="258" t="s">
        <v>86</v>
      </c>
      <c r="AV189" s="14" t="s">
        <v>84</v>
      </c>
      <c r="AW189" s="14" t="s">
        <v>33</v>
      </c>
      <c r="AX189" s="14" t="s">
        <v>76</v>
      </c>
      <c r="AY189" s="258" t="s">
        <v>132</v>
      </c>
    </row>
    <row r="190" s="13" customFormat="1">
      <c r="A190" s="13"/>
      <c r="B190" s="238"/>
      <c r="C190" s="239"/>
      <c r="D190" s="233" t="s">
        <v>144</v>
      </c>
      <c r="E190" s="240" t="s">
        <v>100</v>
      </c>
      <c r="F190" s="241" t="s">
        <v>249</v>
      </c>
      <c r="G190" s="239"/>
      <c r="H190" s="242">
        <v>692.15999999999997</v>
      </c>
      <c r="I190" s="243"/>
      <c r="J190" s="239"/>
      <c r="K190" s="239"/>
      <c r="L190" s="244"/>
      <c r="M190" s="245"/>
      <c r="N190" s="246"/>
      <c r="O190" s="246"/>
      <c r="P190" s="246"/>
      <c r="Q190" s="246"/>
      <c r="R190" s="246"/>
      <c r="S190" s="246"/>
      <c r="T190" s="247"/>
      <c r="U190" s="13"/>
      <c r="V190" s="13"/>
      <c r="W190" s="13"/>
      <c r="X190" s="13"/>
      <c r="Y190" s="13"/>
      <c r="Z190" s="13"/>
      <c r="AA190" s="13"/>
      <c r="AB190" s="13"/>
      <c r="AC190" s="13"/>
      <c r="AD190" s="13"/>
      <c r="AE190" s="13"/>
      <c r="AT190" s="248" t="s">
        <v>144</v>
      </c>
      <c r="AU190" s="248" t="s">
        <v>86</v>
      </c>
      <c r="AV190" s="13" t="s">
        <v>86</v>
      </c>
      <c r="AW190" s="13" t="s">
        <v>33</v>
      </c>
      <c r="AX190" s="13" t="s">
        <v>84</v>
      </c>
      <c r="AY190" s="248" t="s">
        <v>132</v>
      </c>
    </row>
    <row r="191" s="2" customFormat="1" ht="16.5" customHeight="1">
      <c r="A191" s="39"/>
      <c r="B191" s="40"/>
      <c r="C191" s="220" t="s">
        <v>8</v>
      </c>
      <c r="D191" s="220" t="s">
        <v>135</v>
      </c>
      <c r="E191" s="221" t="s">
        <v>250</v>
      </c>
      <c r="F191" s="222" t="s">
        <v>251</v>
      </c>
      <c r="G191" s="223" t="s">
        <v>138</v>
      </c>
      <c r="H191" s="224">
        <v>0.82399999999999995</v>
      </c>
      <c r="I191" s="225"/>
      <c r="J191" s="226">
        <f>ROUND(I191*H191,2)</f>
        <v>0</v>
      </c>
      <c r="K191" s="222" t="s">
        <v>139</v>
      </c>
      <c r="L191" s="45"/>
      <c r="M191" s="227" t="s">
        <v>1</v>
      </c>
      <c r="N191" s="228" t="s">
        <v>41</v>
      </c>
      <c r="O191" s="92"/>
      <c r="P191" s="229">
        <f>O191*H191</f>
        <v>0</v>
      </c>
      <c r="Q191" s="229">
        <v>0</v>
      </c>
      <c r="R191" s="229">
        <f>Q191*H191</f>
        <v>0</v>
      </c>
      <c r="S191" s="229">
        <v>0</v>
      </c>
      <c r="T191" s="230">
        <f>S191*H191</f>
        <v>0</v>
      </c>
      <c r="U191" s="39"/>
      <c r="V191" s="39"/>
      <c r="W191" s="39"/>
      <c r="X191" s="39"/>
      <c r="Y191" s="39"/>
      <c r="Z191" s="39"/>
      <c r="AA191" s="39"/>
      <c r="AB191" s="39"/>
      <c r="AC191" s="39"/>
      <c r="AD191" s="39"/>
      <c r="AE191" s="39"/>
      <c r="AR191" s="231" t="s">
        <v>140</v>
      </c>
      <c r="AT191" s="231" t="s">
        <v>135</v>
      </c>
      <c r="AU191" s="231" t="s">
        <v>86</v>
      </c>
      <c r="AY191" s="18" t="s">
        <v>132</v>
      </c>
      <c r="BE191" s="232">
        <f>IF(N191="základní",J191,0)</f>
        <v>0</v>
      </c>
      <c r="BF191" s="232">
        <f>IF(N191="snížená",J191,0)</f>
        <v>0</v>
      </c>
      <c r="BG191" s="232">
        <f>IF(N191="zákl. přenesená",J191,0)</f>
        <v>0</v>
      </c>
      <c r="BH191" s="232">
        <f>IF(N191="sníž. přenesená",J191,0)</f>
        <v>0</v>
      </c>
      <c r="BI191" s="232">
        <f>IF(N191="nulová",J191,0)</f>
        <v>0</v>
      </c>
      <c r="BJ191" s="18" t="s">
        <v>84</v>
      </c>
      <c r="BK191" s="232">
        <f>ROUND(I191*H191,2)</f>
        <v>0</v>
      </c>
      <c r="BL191" s="18" t="s">
        <v>140</v>
      </c>
      <c r="BM191" s="231" t="s">
        <v>252</v>
      </c>
    </row>
    <row r="192" s="2" customFormat="1">
      <c r="A192" s="39"/>
      <c r="B192" s="40"/>
      <c r="C192" s="41"/>
      <c r="D192" s="233" t="s">
        <v>142</v>
      </c>
      <c r="E192" s="41"/>
      <c r="F192" s="234" t="s">
        <v>253</v>
      </c>
      <c r="G192" s="41"/>
      <c r="H192" s="41"/>
      <c r="I192" s="235"/>
      <c r="J192" s="41"/>
      <c r="K192" s="41"/>
      <c r="L192" s="45"/>
      <c r="M192" s="236"/>
      <c r="N192" s="237"/>
      <c r="O192" s="92"/>
      <c r="P192" s="92"/>
      <c r="Q192" s="92"/>
      <c r="R192" s="92"/>
      <c r="S192" s="92"/>
      <c r="T192" s="93"/>
      <c r="U192" s="39"/>
      <c r="V192" s="39"/>
      <c r="W192" s="39"/>
      <c r="X192" s="39"/>
      <c r="Y192" s="39"/>
      <c r="Z192" s="39"/>
      <c r="AA192" s="39"/>
      <c r="AB192" s="39"/>
      <c r="AC192" s="39"/>
      <c r="AD192" s="39"/>
      <c r="AE192" s="39"/>
      <c r="AT192" s="18" t="s">
        <v>142</v>
      </c>
      <c r="AU192" s="18" t="s">
        <v>86</v>
      </c>
    </row>
    <row r="193" s="13" customFormat="1">
      <c r="A193" s="13"/>
      <c r="B193" s="238"/>
      <c r="C193" s="239"/>
      <c r="D193" s="233" t="s">
        <v>144</v>
      </c>
      <c r="E193" s="240" t="s">
        <v>1</v>
      </c>
      <c r="F193" s="241" t="s">
        <v>254</v>
      </c>
      <c r="G193" s="239"/>
      <c r="H193" s="242">
        <v>0.82399999999999995</v>
      </c>
      <c r="I193" s="243"/>
      <c r="J193" s="239"/>
      <c r="K193" s="239"/>
      <c r="L193" s="244"/>
      <c r="M193" s="245"/>
      <c r="N193" s="246"/>
      <c r="O193" s="246"/>
      <c r="P193" s="246"/>
      <c r="Q193" s="246"/>
      <c r="R193" s="246"/>
      <c r="S193" s="246"/>
      <c r="T193" s="247"/>
      <c r="U193" s="13"/>
      <c r="V193" s="13"/>
      <c r="W193" s="13"/>
      <c r="X193" s="13"/>
      <c r="Y193" s="13"/>
      <c r="Z193" s="13"/>
      <c r="AA193" s="13"/>
      <c r="AB193" s="13"/>
      <c r="AC193" s="13"/>
      <c r="AD193" s="13"/>
      <c r="AE193" s="13"/>
      <c r="AT193" s="248" t="s">
        <v>144</v>
      </c>
      <c r="AU193" s="248" t="s">
        <v>86</v>
      </c>
      <c r="AV193" s="13" t="s">
        <v>86</v>
      </c>
      <c r="AW193" s="13" t="s">
        <v>33</v>
      </c>
      <c r="AX193" s="13" t="s">
        <v>84</v>
      </c>
      <c r="AY193" s="248" t="s">
        <v>132</v>
      </c>
    </row>
    <row r="194" s="2" customFormat="1" ht="16.5" customHeight="1">
      <c r="A194" s="39"/>
      <c r="B194" s="40"/>
      <c r="C194" s="220" t="s">
        <v>255</v>
      </c>
      <c r="D194" s="220" t="s">
        <v>135</v>
      </c>
      <c r="E194" s="221" t="s">
        <v>256</v>
      </c>
      <c r="F194" s="222" t="s">
        <v>257</v>
      </c>
      <c r="G194" s="223" t="s">
        <v>138</v>
      </c>
      <c r="H194" s="224">
        <v>0.10000000000000001</v>
      </c>
      <c r="I194" s="225"/>
      <c r="J194" s="226">
        <f>ROUND(I194*H194,2)</f>
        <v>0</v>
      </c>
      <c r="K194" s="222" t="s">
        <v>139</v>
      </c>
      <c r="L194" s="45"/>
      <c r="M194" s="227" t="s">
        <v>1</v>
      </c>
      <c r="N194" s="228" t="s">
        <v>41</v>
      </c>
      <c r="O194" s="92"/>
      <c r="P194" s="229">
        <f>O194*H194</f>
        <v>0</v>
      </c>
      <c r="Q194" s="229">
        <v>0</v>
      </c>
      <c r="R194" s="229">
        <f>Q194*H194</f>
        <v>0</v>
      </c>
      <c r="S194" s="229">
        <v>0</v>
      </c>
      <c r="T194" s="230">
        <f>S194*H194</f>
        <v>0</v>
      </c>
      <c r="U194" s="39"/>
      <c r="V194" s="39"/>
      <c r="W194" s="39"/>
      <c r="X194" s="39"/>
      <c r="Y194" s="39"/>
      <c r="Z194" s="39"/>
      <c r="AA194" s="39"/>
      <c r="AB194" s="39"/>
      <c r="AC194" s="39"/>
      <c r="AD194" s="39"/>
      <c r="AE194" s="39"/>
      <c r="AR194" s="231" t="s">
        <v>140</v>
      </c>
      <c r="AT194" s="231" t="s">
        <v>135</v>
      </c>
      <c r="AU194" s="231" t="s">
        <v>86</v>
      </c>
      <c r="AY194" s="18" t="s">
        <v>132</v>
      </c>
      <c r="BE194" s="232">
        <f>IF(N194="základní",J194,0)</f>
        <v>0</v>
      </c>
      <c r="BF194" s="232">
        <f>IF(N194="snížená",J194,0)</f>
        <v>0</v>
      </c>
      <c r="BG194" s="232">
        <f>IF(N194="zákl. přenesená",J194,0)</f>
        <v>0</v>
      </c>
      <c r="BH194" s="232">
        <f>IF(N194="sníž. přenesená",J194,0)</f>
        <v>0</v>
      </c>
      <c r="BI194" s="232">
        <f>IF(N194="nulová",J194,0)</f>
        <v>0</v>
      </c>
      <c r="BJ194" s="18" t="s">
        <v>84</v>
      </c>
      <c r="BK194" s="232">
        <f>ROUND(I194*H194,2)</f>
        <v>0</v>
      </c>
      <c r="BL194" s="18" t="s">
        <v>140</v>
      </c>
      <c r="BM194" s="231" t="s">
        <v>258</v>
      </c>
    </row>
    <row r="195" s="2" customFormat="1">
      <c r="A195" s="39"/>
      <c r="B195" s="40"/>
      <c r="C195" s="41"/>
      <c r="D195" s="233" t="s">
        <v>142</v>
      </c>
      <c r="E195" s="41"/>
      <c r="F195" s="234" t="s">
        <v>259</v>
      </c>
      <c r="G195" s="41"/>
      <c r="H195" s="41"/>
      <c r="I195" s="235"/>
      <c r="J195" s="41"/>
      <c r="K195" s="41"/>
      <c r="L195" s="45"/>
      <c r="M195" s="236"/>
      <c r="N195" s="237"/>
      <c r="O195" s="92"/>
      <c r="P195" s="92"/>
      <c r="Q195" s="92"/>
      <c r="R195" s="92"/>
      <c r="S195" s="92"/>
      <c r="T195" s="93"/>
      <c r="U195" s="39"/>
      <c r="V195" s="39"/>
      <c r="W195" s="39"/>
      <c r="X195" s="39"/>
      <c r="Y195" s="39"/>
      <c r="Z195" s="39"/>
      <c r="AA195" s="39"/>
      <c r="AB195" s="39"/>
      <c r="AC195" s="39"/>
      <c r="AD195" s="39"/>
      <c r="AE195" s="39"/>
      <c r="AT195" s="18" t="s">
        <v>142</v>
      </c>
      <c r="AU195" s="18" t="s">
        <v>86</v>
      </c>
    </row>
    <row r="196" s="14" customFormat="1">
      <c r="A196" s="14"/>
      <c r="B196" s="249"/>
      <c r="C196" s="250"/>
      <c r="D196" s="233" t="s">
        <v>144</v>
      </c>
      <c r="E196" s="251" t="s">
        <v>1</v>
      </c>
      <c r="F196" s="252" t="s">
        <v>260</v>
      </c>
      <c r="G196" s="250"/>
      <c r="H196" s="251" t="s">
        <v>1</v>
      </c>
      <c r="I196" s="253"/>
      <c r="J196" s="250"/>
      <c r="K196" s="250"/>
      <c r="L196" s="254"/>
      <c r="M196" s="255"/>
      <c r="N196" s="256"/>
      <c r="O196" s="256"/>
      <c r="P196" s="256"/>
      <c r="Q196" s="256"/>
      <c r="R196" s="256"/>
      <c r="S196" s="256"/>
      <c r="T196" s="257"/>
      <c r="U196" s="14"/>
      <c r="V196" s="14"/>
      <c r="W196" s="14"/>
      <c r="X196" s="14"/>
      <c r="Y196" s="14"/>
      <c r="Z196" s="14"/>
      <c r="AA196" s="14"/>
      <c r="AB196" s="14"/>
      <c r="AC196" s="14"/>
      <c r="AD196" s="14"/>
      <c r="AE196" s="14"/>
      <c r="AT196" s="258" t="s">
        <v>144</v>
      </c>
      <c r="AU196" s="258" t="s">
        <v>86</v>
      </c>
      <c r="AV196" s="14" t="s">
        <v>84</v>
      </c>
      <c r="AW196" s="14" t="s">
        <v>33</v>
      </c>
      <c r="AX196" s="14" t="s">
        <v>76</v>
      </c>
      <c r="AY196" s="258" t="s">
        <v>132</v>
      </c>
    </row>
    <row r="197" s="13" customFormat="1">
      <c r="A197" s="13"/>
      <c r="B197" s="238"/>
      <c r="C197" s="239"/>
      <c r="D197" s="233" t="s">
        <v>144</v>
      </c>
      <c r="E197" s="240" t="s">
        <v>1</v>
      </c>
      <c r="F197" s="241" t="s">
        <v>261</v>
      </c>
      <c r="G197" s="239"/>
      <c r="H197" s="242">
        <v>0.10000000000000001</v>
      </c>
      <c r="I197" s="243"/>
      <c r="J197" s="239"/>
      <c r="K197" s="239"/>
      <c r="L197" s="244"/>
      <c r="M197" s="245"/>
      <c r="N197" s="246"/>
      <c r="O197" s="246"/>
      <c r="P197" s="246"/>
      <c r="Q197" s="246"/>
      <c r="R197" s="246"/>
      <c r="S197" s="246"/>
      <c r="T197" s="247"/>
      <c r="U197" s="13"/>
      <c r="V197" s="13"/>
      <c r="W197" s="13"/>
      <c r="X197" s="13"/>
      <c r="Y197" s="13"/>
      <c r="Z197" s="13"/>
      <c r="AA197" s="13"/>
      <c r="AB197" s="13"/>
      <c r="AC197" s="13"/>
      <c r="AD197" s="13"/>
      <c r="AE197" s="13"/>
      <c r="AT197" s="248" t="s">
        <v>144</v>
      </c>
      <c r="AU197" s="248" t="s">
        <v>86</v>
      </c>
      <c r="AV197" s="13" t="s">
        <v>86</v>
      </c>
      <c r="AW197" s="13" t="s">
        <v>33</v>
      </c>
      <c r="AX197" s="13" t="s">
        <v>84</v>
      </c>
      <c r="AY197" s="248" t="s">
        <v>132</v>
      </c>
    </row>
    <row r="198" s="2" customFormat="1" ht="16.5" customHeight="1">
      <c r="A198" s="39"/>
      <c r="B198" s="40"/>
      <c r="C198" s="220" t="s">
        <v>262</v>
      </c>
      <c r="D198" s="220" t="s">
        <v>135</v>
      </c>
      <c r="E198" s="221" t="s">
        <v>263</v>
      </c>
      <c r="F198" s="222" t="s">
        <v>264</v>
      </c>
      <c r="G198" s="223" t="s">
        <v>177</v>
      </c>
      <c r="H198" s="224">
        <v>722</v>
      </c>
      <c r="I198" s="225"/>
      <c r="J198" s="226">
        <f>ROUND(I198*H198,2)</f>
        <v>0</v>
      </c>
      <c r="K198" s="222" t="s">
        <v>139</v>
      </c>
      <c r="L198" s="45"/>
      <c r="M198" s="227" t="s">
        <v>1</v>
      </c>
      <c r="N198" s="228" t="s">
        <v>41</v>
      </c>
      <c r="O198" s="92"/>
      <c r="P198" s="229">
        <f>O198*H198</f>
        <v>0</v>
      </c>
      <c r="Q198" s="229">
        <v>0</v>
      </c>
      <c r="R198" s="229">
        <f>Q198*H198</f>
        <v>0</v>
      </c>
      <c r="S198" s="229">
        <v>0</v>
      </c>
      <c r="T198" s="230">
        <f>S198*H198</f>
        <v>0</v>
      </c>
      <c r="U198" s="39"/>
      <c r="V198" s="39"/>
      <c r="W198" s="39"/>
      <c r="X198" s="39"/>
      <c r="Y198" s="39"/>
      <c r="Z198" s="39"/>
      <c r="AA198" s="39"/>
      <c r="AB198" s="39"/>
      <c r="AC198" s="39"/>
      <c r="AD198" s="39"/>
      <c r="AE198" s="39"/>
      <c r="AR198" s="231" t="s">
        <v>140</v>
      </c>
      <c r="AT198" s="231" t="s">
        <v>135</v>
      </c>
      <c r="AU198" s="231" t="s">
        <v>86</v>
      </c>
      <c r="AY198" s="18" t="s">
        <v>132</v>
      </c>
      <c r="BE198" s="232">
        <f>IF(N198="základní",J198,0)</f>
        <v>0</v>
      </c>
      <c r="BF198" s="232">
        <f>IF(N198="snížená",J198,0)</f>
        <v>0</v>
      </c>
      <c r="BG198" s="232">
        <f>IF(N198="zákl. přenesená",J198,0)</f>
        <v>0</v>
      </c>
      <c r="BH198" s="232">
        <f>IF(N198="sníž. přenesená",J198,0)</f>
        <v>0</v>
      </c>
      <c r="BI198" s="232">
        <f>IF(N198="nulová",J198,0)</f>
        <v>0</v>
      </c>
      <c r="BJ198" s="18" t="s">
        <v>84</v>
      </c>
      <c r="BK198" s="232">
        <f>ROUND(I198*H198,2)</f>
        <v>0</v>
      </c>
      <c r="BL198" s="18" t="s">
        <v>140</v>
      </c>
      <c r="BM198" s="231" t="s">
        <v>265</v>
      </c>
    </row>
    <row r="199" s="2" customFormat="1">
      <c r="A199" s="39"/>
      <c r="B199" s="40"/>
      <c r="C199" s="41"/>
      <c r="D199" s="233" t="s">
        <v>142</v>
      </c>
      <c r="E199" s="41"/>
      <c r="F199" s="234" t="s">
        <v>266</v>
      </c>
      <c r="G199" s="41"/>
      <c r="H199" s="41"/>
      <c r="I199" s="235"/>
      <c r="J199" s="41"/>
      <c r="K199" s="41"/>
      <c r="L199" s="45"/>
      <c r="M199" s="236"/>
      <c r="N199" s="237"/>
      <c r="O199" s="92"/>
      <c r="P199" s="92"/>
      <c r="Q199" s="92"/>
      <c r="R199" s="92"/>
      <c r="S199" s="92"/>
      <c r="T199" s="93"/>
      <c r="U199" s="39"/>
      <c r="V199" s="39"/>
      <c r="W199" s="39"/>
      <c r="X199" s="39"/>
      <c r="Y199" s="39"/>
      <c r="Z199" s="39"/>
      <c r="AA199" s="39"/>
      <c r="AB199" s="39"/>
      <c r="AC199" s="39"/>
      <c r="AD199" s="39"/>
      <c r="AE199" s="39"/>
      <c r="AT199" s="18" t="s">
        <v>142</v>
      </c>
      <c r="AU199" s="18" t="s">
        <v>86</v>
      </c>
    </row>
    <row r="200" s="14" customFormat="1">
      <c r="A200" s="14"/>
      <c r="B200" s="249"/>
      <c r="C200" s="250"/>
      <c r="D200" s="233" t="s">
        <v>144</v>
      </c>
      <c r="E200" s="251" t="s">
        <v>1</v>
      </c>
      <c r="F200" s="252" t="s">
        <v>267</v>
      </c>
      <c r="G200" s="250"/>
      <c r="H200" s="251" t="s">
        <v>1</v>
      </c>
      <c r="I200" s="253"/>
      <c r="J200" s="250"/>
      <c r="K200" s="250"/>
      <c r="L200" s="254"/>
      <c r="M200" s="255"/>
      <c r="N200" s="256"/>
      <c r="O200" s="256"/>
      <c r="P200" s="256"/>
      <c r="Q200" s="256"/>
      <c r="R200" s="256"/>
      <c r="S200" s="256"/>
      <c r="T200" s="257"/>
      <c r="U200" s="14"/>
      <c r="V200" s="14"/>
      <c r="W200" s="14"/>
      <c r="X200" s="14"/>
      <c r="Y200" s="14"/>
      <c r="Z200" s="14"/>
      <c r="AA200" s="14"/>
      <c r="AB200" s="14"/>
      <c r="AC200" s="14"/>
      <c r="AD200" s="14"/>
      <c r="AE200" s="14"/>
      <c r="AT200" s="258" t="s">
        <v>144</v>
      </c>
      <c r="AU200" s="258" t="s">
        <v>86</v>
      </c>
      <c r="AV200" s="14" t="s">
        <v>84</v>
      </c>
      <c r="AW200" s="14" t="s">
        <v>33</v>
      </c>
      <c r="AX200" s="14" t="s">
        <v>76</v>
      </c>
      <c r="AY200" s="258" t="s">
        <v>132</v>
      </c>
    </row>
    <row r="201" s="13" customFormat="1">
      <c r="A201" s="13"/>
      <c r="B201" s="238"/>
      <c r="C201" s="239"/>
      <c r="D201" s="233" t="s">
        <v>144</v>
      </c>
      <c r="E201" s="240" t="s">
        <v>1</v>
      </c>
      <c r="F201" s="241" t="s">
        <v>268</v>
      </c>
      <c r="G201" s="239"/>
      <c r="H201" s="242">
        <v>722</v>
      </c>
      <c r="I201" s="243"/>
      <c r="J201" s="239"/>
      <c r="K201" s="239"/>
      <c r="L201" s="244"/>
      <c r="M201" s="245"/>
      <c r="N201" s="246"/>
      <c r="O201" s="246"/>
      <c r="P201" s="246"/>
      <c r="Q201" s="246"/>
      <c r="R201" s="246"/>
      <c r="S201" s="246"/>
      <c r="T201" s="247"/>
      <c r="U201" s="13"/>
      <c r="V201" s="13"/>
      <c r="W201" s="13"/>
      <c r="X201" s="13"/>
      <c r="Y201" s="13"/>
      <c r="Z201" s="13"/>
      <c r="AA201" s="13"/>
      <c r="AB201" s="13"/>
      <c r="AC201" s="13"/>
      <c r="AD201" s="13"/>
      <c r="AE201" s="13"/>
      <c r="AT201" s="248" t="s">
        <v>144</v>
      </c>
      <c r="AU201" s="248" t="s">
        <v>86</v>
      </c>
      <c r="AV201" s="13" t="s">
        <v>86</v>
      </c>
      <c r="AW201" s="13" t="s">
        <v>33</v>
      </c>
      <c r="AX201" s="13" t="s">
        <v>84</v>
      </c>
      <c r="AY201" s="248" t="s">
        <v>132</v>
      </c>
    </row>
    <row r="202" s="2" customFormat="1" ht="16.5" customHeight="1">
      <c r="A202" s="39"/>
      <c r="B202" s="40"/>
      <c r="C202" s="220" t="s">
        <v>269</v>
      </c>
      <c r="D202" s="220" t="s">
        <v>135</v>
      </c>
      <c r="E202" s="221" t="s">
        <v>270</v>
      </c>
      <c r="F202" s="222" t="s">
        <v>271</v>
      </c>
      <c r="G202" s="223" t="s">
        <v>177</v>
      </c>
      <c r="H202" s="224">
        <v>855</v>
      </c>
      <c r="I202" s="225"/>
      <c r="J202" s="226">
        <f>ROUND(I202*H202,2)</f>
        <v>0</v>
      </c>
      <c r="K202" s="222" t="s">
        <v>139</v>
      </c>
      <c r="L202" s="45"/>
      <c r="M202" s="227" t="s">
        <v>1</v>
      </c>
      <c r="N202" s="228" t="s">
        <v>41</v>
      </c>
      <c r="O202" s="92"/>
      <c r="P202" s="229">
        <f>O202*H202</f>
        <v>0</v>
      </c>
      <c r="Q202" s="229">
        <v>0</v>
      </c>
      <c r="R202" s="229">
        <f>Q202*H202</f>
        <v>0</v>
      </c>
      <c r="S202" s="229">
        <v>0</v>
      </c>
      <c r="T202" s="230">
        <f>S202*H202</f>
        <v>0</v>
      </c>
      <c r="U202" s="39"/>
      <c r="V202" s="39"/>
      <c r="W202" s="39"/>
      <c r="X202" s="39"/>
      <c r="Y202" s="39"/>
      <c r="Z202" s="39"/>
      <c r="AA202" s="39"/>
      <c r="AB202" s="39"/>
      <c r="AC202" s="39"/>
      <c r="AD202" s="39"/>
      <c r="AE202" s="39"/>
      <c r="AR202" s="231" t="s">
        <v>140</v>
      </c>
      <c r="AT202" s="231" t="s">
        <v>135</v>
      </c>
      <c r="AU202" s="231" t="s">
        <v>86</v>
      </c>
      <c r="AY202" s="18" t="s">
        <v>132</v>
      </c>
      <c r="BE202" s="232">
        <f>IF(N202="základní",J202,0)</f>
        <v>0</v>
      </c>
      <c r="BF202" s="232">
        <f>IF(N202="snížená",J202,0)</f>
        <v>0</v>
      </c>
      <c r="BG202" s="232">
        <f>IF(N202="zákl. přenesená",J202,0)</f>
        <v>0</v>
      </c>
      <c r="BH202" s="232">
        <f>IF(N202="sníž. přenesená",J202,0)</f>
        <v>0</v>
      </c>
      <c r="BI202" s="232">
        <f>IF(N202="nulová",J202,0)</f>
        <v>0</v>
      </c>
      <c r="BJ202" s="18" t="s">
        <v>84</v>
      </c>
      <c r="BK202" s="232">
        <f>ROUND(I202*H202,2)</f>
        <v>0</v>
      </c>
      <c r="BL202" s="18" t="s">
        <v>140</v>
      </c>
      <c r="BM202" s="231" t="s">
        <v>272</v>
      </c>
    </row>
    <row r="203" s="2" customFormat="1">
      <c r="A203" s="39"/>
      <c r="B203" s="40"/>
      <c r="C203" s="41"/>
      <c r="D203" s="233" t="s">
        <v>142</v>
      </c>
      <c r="E203" s="41"/>
      <c r="F203" s="234" t="s">
        <v>273</v>
      </c>
      <c r="G203" s="41"/>
      <c r="H203" s="41"/>
      <c r="I203" s="235"/>
      <c r="J203" s="41"/>
      <c r="K203" s="41"/>
      <c r="L203" s="45"/>
      <c r="M203" s="236"/>
      <c r="N203" s="237"/>
      <c r="O203" s="92"/>
      <c r="P203" s="92"/>
      <c r="Q203" s="92"/>
      <c r="R203" s="92"/>
      <c r="S203" s="92"/>
      <c r="T203" s="93"/>
      <c r="U203" s="39"/>
      <c r="V203" s="39"/>
      <c r="W203" s="39"/>
      <c r="X203" s="39"/>
      <c r="Y203" s="39"/>
      <c r="Z203" s="39"/>
      <c r="AA203" s="39"/>
      <c r="AB203" s="39"/>
      <c r="AC203" s="39"/>
      <c r="AD203" s="39"/>
      <c r="AE203" s="39"/>
      <c r="AT203" s="18" t="s">
        <v>142</v>
      </c>
      <c r="AU203" s="18" t="s">
        <v>86</v>
      </c>
    </row>
    <row r="204" s="14" customFormat="1">
      <c r="A204" s="14"/>
      <c r="B204" s="249"/>
      <c r="C204" s="250"/>
      <c r="D204" s="233" t="s">
        <v>144</v>
      </c>
      <c r="E204" s="251" t="s">
        <v>1</v>
      </c>
      <c r="F204" s="252" t="s">
        <v>274</v>
      </c>
      <c r="G204" s="250"/>
      <c r="H204" s="251" t="s">
        <v>1</v>
      </c>
      <c r="I204" s="253"/>
      <c r="J204" s="250"/>
      <c r="K204" s="250"/>
      <c r="L204" s="254"/>
      <c r="M204" s="255"/>
      <c r="N204" s="256"/>
      <c r="O204" s="256"/>
      <c r="P204" s="256"/>
      <c r="Q204" s="256"/>
      <c r="R204" s="256"/>
      <c r="S204" s="256"/>
      <c r="T204" s="257"/>
      <c r="U204" s="14"/>
      <c r="V204" s="14"/>
      <c r="W204" s="14"/>
      <c r="X204" s="14"/>
      <c r="Y204" s="14"/>
      <c r="Z204" s="14"/>
      <c r="AA204" s="14"/>
      <c r="AB204" s="14"/>
      <c r="AC204" s="14"/>
      <c r="AD204" s="14"/>
      <c r="AE204" s="14"/>
      <c r="AT204" s="258" t="s">
        <v>144</v>
      </c>
      <c r="AU204" s="258" t="s">
        <v>86</v>
      </c>
      <c r="AV204" s="14" t="s">
        <v>84</v>
      </c>
      <c r="AW204" s="14" t="s">
        <v>33</v>
      </c>
      <c r="AX204" s="14" t="s">
        <v>76</v>
      </c>
      <c r="AY204" s="258" t="s">
        <v>132</v>
      </c>
    </row>
    <row r="205" s="14" customFormat="1">
      <c r="A205" s="14"/>
      <c r="B205" s="249"/>
      <c r="C205" s="250"/>
      <c r="D205" s="233" t="s">
        <v>144</v>
      </c>
      <c r="E205" s="251" t="s">
        <v>1</v>
      </c>
      <c r="F205" s="252" t="s">
        <v>275</v>
      </c>
      <c r="G205" s="250"/>
      <c r="H205" s="251" t="s">
        <v>1</v>
      </c>
      <c r="I205" s="253"/>
      <c r="J205" s="250"/>
      <c r="K205" s="250"/>
      <c r="L205" s="254"/>
      <c r="M205" s="255"/>
      <c r="N205" s="256"/>
      <c r="O205" s="256"/>
      <c r="P205" s="256"/>
      <c r="Q205" s="256"/>
      <c r="R205" s="256"/>
      <c r="S205" s="256"/>
      <c r="T205" s="257"/>
      <c r="U205" s="14"/>
      <c r="V205" s="14"/>
      <c r="W205" s="14"/>
      <c r="X205" s="14"/>
      <c r="Y205" s="14"/>
      <c r="Z205" s="14"/>
      <c r="AA205" s="14"/>
      <c r="AB205" s="14"/>
      <c r="AC205" s="14"/>
      <c r="AD205" s="14"/>
      <c r="AE205" s="14"/>
      <c r="AT205" s="258" t="s">
        <v>144</v>
      </c>
      <c r="AU205" s="258" t="s">
        <v>86</v>
      </c>
      <c r="AV205" s="14" t="s">
        <v>84</v>
      </c>
      <c r="AW205" s="14" t="s">
        <v>33</v>
      </c>
      <c r="AX205" s="14" t="s">
        <v>76</v>
      </c>
      <c r="AY205" s="258" t="s">
        <v>132</v>
      </c>
    </row>
    <row r="206" s="13" customFormat="1">
      <c r="A206" s="13"/>
      <c r="B206" s="238"/>
      <c r="C206" s="239"/>
      <c r="D206" s="233" t="s">
        <v>144</v>
      </c>
      <c r="E206" s="240" t="s">
        <v>1</v>
      </c>
      <c r="F206" s="241" t="s">
        <v>276</v>
      </c>
      <c r="G206" s="239"/>
      <c r="H206" s="242">
        <v>199</v>
      </c>
      <c r="I206" s="243"/>
      <c r="J206" s="239"/>
      <c r="K206" s="239"/>
      <c r="L206" s="244"/>
      <c r="M206" s="245"/>
      <c r="N206" s="246"/>
      <c r="O206" s="246"/>
      <c r="P206" s="246"/>
      <c r="Q206" s="246"/>
      <c r="R206" s="246"/>
      <c r="S206" s="246"/>
      <c r="T206" s="247"/>
      <c r="U206" s="13"/>
      <c r="V206" s="13"/>
      <c r="W206" s="13"/>
      <c r="X206" s="13"/>
      <c r="Y206" s="13"/>
      <c r="Z206" s="13"/>
      <c r="AA206" s="13"/>
      <c r="AB206" s="13"/>
      <c r="AC206" s="13"/>
      <c r="AD206" s="13"/>
      <c r="AE206" s="13"/>
      <c r="AT206" s="248" t="s">
        <v>144</v>
      </c>
      <c r="AU206" s="248" t="s">
        <v>86</v>
      </c>
      <c r="AV206" s="13" t="s">
        <v>86</v>
      </c>
      <c r="AW206" s="13" t="s">
        <v>33</v>
      </c>
      <c r="AX206" s="13" t="s">
        <v>76</v>
      </c>
      <c r="AY206" s="248" t="s">
        <v>132</v>
      </c>
    </row>
    <row r="207" s="14" customFormat="1">
      <c r="A207" s="14"/>
      <c r="B207" s="249"/>
      <c r="C207" s="250"/>
      <c r="D207" s="233" t="s">
        <v>144</v>
      </c>
      <c r="E207" s="251" t="s">
        <v>1</v>
      </c>
      <c r="F207" s="252" t="s">
        <v>277</v>
      </c>
      <c r="G207" s="250"/>
      <c r="H207" s="251" t="s">
        <v>1</v>
      </c>
      <c r="I207" s="253"/>
      <c r="J207" s="250"/>
      <c r="K207" s="250"/>
      <c r="L207" s="254"/>
      <c r="M207" s="255"/>
      <c r="N207" s="256"/>
      <c r="O207" s="256"/>
      <c r="P207" s="256"/>
      <c r="Q207" s="256"/>
      <c r="R207" s="256"/>
      <c r="S207" s="256"/>
      <c r="T207" s="257"/>
      <c r="U207" s="14"/>
      <c r="V207" s="14"/>
      <c r="W207" s="14"/>
      <c r="X207" s="14"/>
      <c r="Y207" s="14"/>
      <c r="Z207" s="14"/>
      <c r="AA207" s="14"/>
      <c r="AB207" s="14"/>
      <c r="AC207" s="14"/>
      <c r="AD207" s="14"/>
      <c r="AE207" s="14"/>
      <c r="AT207" s="258" t="s">
        <v>144</v>
      </c>
      <c r="AU207" s="258" t="s">
        <v>86</v>
      </c>
      <c r="AV207" s="14" t="s">
        <v>84</v>
      </c>
      <c r="AW207" s="14" t="s">
        <v>33</v>
      </c>
      <c r="AX207" s="14" t="s">
        <v>76</v>
      </c>
      <c r="AY207" s="258" t="s">
        <v>132</v>
      </c>
    </row>
    <row r="208" s="13" customFormat="1">
      <c r="A208" s="13"/>
      <c r="B208" s="238"/>
      <c r="C208" s="239"/>
      <c r="D208" s="233" t="s">
        <v>144</v>
      </c>
      <c r="E208" s="240" t="s">
        <v>1</v>
      </c>
      <c r="F208" s="241" t="s">
        <v>278</v>
      </c>
      <c r="G208" s="239"/>
      <c r="H208" s="242">
        <v>29</v>
      </c>
      <c r="I208" s="243"/>
      <c r="J208" s="239"/>
      <c r="K208" s="239"/>
      <c r="L208" s="244"/>
      <c r="M208" s="245"/>
      <c r="N208" s="246"/>
      <c r="O208" s="246"/>
      <c r="P208" s="246"/>
      <c r="Q208" s="246"/>
      <c r="R208" s="246"/>
      <c r="S208" s="246"/>
      <c r="T208" s="247"/>
      <c r="U208" s="13"/>
      <c r="V208" s="13"/>
      <c r="W208" s="13"/>
      <c r="X208" s="13"/>
      <c r="Y208" s="13"/>
      <c r="Z208" s="13"/>
      <c r="AA208" s="13"/>
      <c r="AB208" s="13"/>
      <c r="AC208" s="13"/>
      <c r="AD208" s="13"/>
      <c r="AE208" s="13"/>
      <c r="AT208" s="248" t="s">
        <v>144</v>
      </c>
      <c r="AU208" s="248" t="s">
        <v>86</v>
      </c>
      <c r="AV208" s="13" t="s">
        <v>86</v>
      </c>
      <c r="AW208" s="13" t="s">
        <v>33</v>
      </c>
      <c r="AX208" s="13" t="s">
        <v>76</v>
      </c>
      <c r="AY208" s="248" t="s">
        <v>132</v>
      </c>
    </row>
    <row r="209" s="14" customFormat="1">
      <c r="A209" s="14"/>
      <c r="B209" s="249"/>
      <c r="C209" s="250"/>
      <c r="D209" s="233" t="s">
        <v>144</v>
      </c>
      <c r="E209" s="251" t="s">
        <v>1</v>
      </c>
      <c r="F209" s="252" t="s">
        <v>279</v>
      </c>
      <c r="G209" s="250"/>
      <c r="H209" s="251" t="s">
        <v>1</v>
      </c>
      <c r="I209" s="253"/>
      <c r="J209" s="250"/>
      <c r="K209" s="250"/>
      <c r="L209" s="254"/>
      <c r="M209" s="255"/>
      <c r="N209" s="256"/>
      <c r="O209" s="256"/>
      <c r="P209" s="256"/>
      <c r="Q209" s="256"/>
      <c r="R209" s="256"/>
      <c r="S209" s="256"/>
      <c r="T209" s="257"/>
      <c r="U209" s="14"/>
      <c r="V209" s="14"/>
      <c r="W209" s="14"/>
      <c r="X209" s="14"/>
      <c r="Y209" s="14"/>
      <c r="Z209" s="14"/>
      <c r="AA209" s="14"/>
      <c r="AB209" s="14"/>
      <c r="AC209" s="14"/>
      <c r="AD209" s="14"/>
      <c r="AE209" s="14"/>
      <c r="AT209" s="258" t="s">
        <v>144</v>
      </c>
      <c r="AU209" s="258" t="s">
        <v>86</v>
      </c>
      <c r="AV209" s="14" t="s">
        <v>84</v>
      </c>
      <c r="AW209" s="14" t="s">
        <v>33</v>
      </c>
      <c r="AX209" s="14" t="s">
        <v>76</v>
      </c>
      <c r="AY209" s="258" t="s">
        <v>132</v>
      </c>
    </row>
    <row r="210" s="13" customFormat="1">
      <c r="A210" s="13"/>
      <c r="B210" s="238"/>
      <c r="C210" s="239"/>
      <c r="D210" s="233" t="s">
        <v>144</v>
      </c>
      <c r="E210" s="240" t="s">
        <v>1</v>
      </c>
      <c r="F210" s="241" t="s">
        <v>280</v>
      </c>
      <c r="G210" s="239"/>
      <c r="H210" s="242">
        <v>12</v>
      </c>
      <c r="I210" s="243"/>
      <c r="J210" s="239"/>
      <c r="K210" s="239"/>
      <c r="L210" s="244"/>
      <c r="M210" s="245"/>
      <c r="N210" s="246"/>
      <c r="O210" s="246"/>
      <c r="P210" s="246"/>
      <c r="Q210" s="246"/>
      <c r="R210" s="246"/>
      <c r="S210" s="246"/>
      <c r="T210" s="247"/>
      <c r="U210" s="13"/>
      <c r="V210" s="13"/>
      <c r="W210" s="13"/>
      <c r="X210" s="13"/>
      <c r="Y210" s="13"/>
      <c r="Z210" s="13"/>
      <c r="AA210" s="13"/>
      <c r="AB210" s="13"/>
      <c r="AC210" s="13"/>
      <c r="AD210" s="13"/>
      <c r="AE210" s="13"/>
      <c r="AT210" s="248" t="s">
        <v>144</v>
      </c>
      <c r="AU210" s="248" t="s">
        <v>86</v>
      </c>
      <c r="AV210" s="13" t="s">
        <v>86</v>
      </c>
      <c r="AW210" s="13" t="s">
        <v>33</v>
      </c>
      <c r="AX210" s="13" t="s">
        <v>76</v>
      </c>
      <c r="AY210" s="248" t="s">
        <v>132</v>
      </c>
    </row>
    <row r="211" s="16" customFormat="1">
      <c r="A211" s="16"/>
      <c r="B211" s="271"/>
      <c r="C211" s="272"/>
      <c r="D211" s="233" t="s">
        <v>144</v>
      </c>
      <c r="E211" s="273" t="s">
        <v>1</v>
      </c>
      <c r="F211" s="274" t="s">
        <v>281</v>
      </c>
      <c r="G211" s="272"/>
      <c r="H211" s="275">
        <v>240</v>
      </c>
      <c r="I211" s="276"/>
      <c r="J211" s="272"/>
      <c r="K211" s="272"/>
      <c r="L211" s="277"/>
      <c r="M211" s="278"/>
      <c r="N211" s="279"/>
      <c r="O211" s="279"/>
      <c r="P211" s="279"/>
      <c r="Q211" s="279"/>
      <c r="R211" s="279"/>
      <c r="S211" s="279"/>
      <c r="T211" s="280"/>
      <c r="U211" s="16"/>
      <c r="V211" s="16"/>
      <c r="W211" s="16"/>
      <c r="X211" s="16"/>
      <c r="Y211" s="16"/>
      <c r="Z211" s="16"/>
      <c r="AA211" s="16"/>
      <c r="AB211" s="16"/>
      <c r="AC211" s="16"/>
      <c r="AD211" s="16"/>
      <c r="AE211" s="16"/>
      <c r="AT211" s="281" t="s">
        <v>144</v>
      </c>
      <c r="AU211" s="281" t="s">
        <v>86</v>
      </c>
      <c r="AV211" s="16" t="s">
        <v>149</v>
      </c>
      <c r="AW211" s="16" t="s">
        <v>33</v>
      </c>
      <c r="AX211" s="16" t="s">
        <v>76</v>
      </c>
      <c r="AY211" s="281" t="s">
        <v>132</v>
      </c>
    </row>
    <row r="212" s="14" customFormat="1">
      <c r="A212" s="14"/>
      <c r="B212" s="249"/>
      <c r="C212" s="250"/>
      <c r="D212" s="233" t="s">
        <v>144</v>
      </c>
      <c r="E212" s="251" t="s">
        <v>1</v>
      </c>
      <c r="F212" s="252" t="s">
        <v>282</v>
      </c>
      <c r="G212" s="250"/>
      <c r="H212" s="251" t="s">
        <v>1</v>
      </c>
      <c r="I212" s="253"/>
      <c r="J212" s="250"/>
      <c r="K212" s="250"/>
      <c r="L212" s="254"/>
      <c r="M212" s="255"/>
      <c r="N212" s="256"/>
      <c r="O212" s="256"/>
      <c r="P212" s="256"/>
      <c r="Q212" s="256"/>
      <c r="R212" s="256"/>
      <c r="S212" s="256"/>
      <c r="T212" s="257"/>
      <c r="U212" s="14"/>
      <c r="V212" s="14"/>
      <c r="W212" s="14"/>
      <c r="X212" s="14"/>
      <c r="Y212" s="14"/>
      <c r="Z212" s="14"/>
      <c r="AA212" s="14"/>
      <c r="AB212" s="14"/>
      <c r="AC212" s="14"/>
      <c r="AD212" s="14"/>
      <c r="AE212" s="14"/>
      <c r="AT212" s="258" t="s">
        <v>144</v>
      </c>
      <c r="AU212" s="258" t="s">
        <v>86</v>
      </c>
      <c r="AV212" s="14" t="s">
        <v>84</v>
      </c>
      <c r="AW212" s="14" t="s">
        <v>33</v>
      </c>
      <c r="AX212" s="14" t="s">
        <v>76</v>
      </c>
      <c r="AY212" s="258" t="s">
        <v>132</v>
      </c>
    </row>
    <row r="213" s="14" customFormat="1">
      <c r="A213" s="14"/>
      <c r="B213" s="249"/>
      <c r="C213" s="250"/>
      <c r="D213" s="233" t="s">
        <v>144</v>
      </c>
      <c r="E213" s="251" t="s">
        <v>1</v>
      </c>
      <c r="F213" s="252" t="s">
        <v>283</v>
      </c>
      <c r="G213" s="250"/>
      <c r="H213" s="251" t="s">
        <v>1</v>
      </c>
      <c r="I213" s="253"/>
      <c r="J213" s="250"/>
      <c r="K213" s="250"/>
      <c r="L213" s="254"/>
      <c r="M213" s="255"/>
      <c r="N213" s="256"/>
      <c r="O213" s="256"/>
      <c r="P213" s="256"/>
      <c r="Q213" s="256"/>
      <c r="R213" s="256"/>
      <c r="S213" s="256"/>
      <c r="T213" s="257"/>
      <c r="U213" s="14"/>
      <c r="V213" s="14"/>
      <c r="W213" s="14"/>
      <c r="X213" s="14"/>
      <c r="Y213" s="14"/>
      <c r="Z213" s="14"/>
      <c r="AA213" s="14"/>
      <c r="AB213" s="14"/>
      <c r="AC213" s="14"/>
      <c r="AD213" s="14"/>
      <c r="AE213" s="14"/>
      <c r="AT213" s="258" t="s">
        <v>144</v>
      </c>
      <c r="AU213" s="258" t="s">
        <v>86</v>
      </c>
      <c r="AV213" s="14" t="s">
        <v>84</v>
      </c>
      <c r="AW213" s="14" t="s">
        <v>33</v>
      </c>
      <c r="AX213" s="14" t="s">
        <v>76</v>
      </c>
      <c r="AY213" s="258" t="s">
        <v>132</v>
      </c>
    </row>
    <row r="214" s="13" customFormat="1">
      <c r="A214" s="13"/>
      <c r="B214" s="238"/>
      <c r="C214" s="239"/>
      <c r="D214" s="233" t="s">
        <v>144</v>
      </c>
      <c r="E214" s="240" t="s">
        <v>1</v>
      </c>
      <c r="F214" s="241" t="s">
        <v>284</v>
      </c>
      <c r="G214" s="239"/>
      <c r="H214" s="242">
        <v>15</v>
      </c>
      <c r="I214" s="243"/>
      <c r="J214" s="239"/>
      <c r="K214" s="239"/>
      <c r="L214" s="244"/>
      <c r="M214" s="245"/>
      <c r="N214" s="246"/>
      <c r="O214" s="246"/>
      <c r="P214" s="246"/>
      <c r="Q214" s="246"/>
      <c r="R214" s="246"/>
      <c r="S214" s="246"/>
      <c r="T214" s="247"/>
      <c r="U214" s="13"/>
      <c r="V214" s="13"/>
      <c r="W214" s="13"/>
      <c r="X214" s="13"/>
      <c r="Y214" s="13"/>
      <c r="Z214" s="13"/>
      <c r="AA214" s="13"/>
      <c r="AB214" s="13"/>
      <c r="AC214" s="13"/>
      <c r="AD214" s="13"/>
      <c r="AE214" s="13"/>
      <c r="AT214" s="248" t="s">
        <v>144</v>
      </c>
      <c r="AU214" s="248" t="s">
        <v>86</v>
      </c>
      <c r="AV214" s="13" t="s">
        <v>86</v>
      </c>
      <c r="AW214" s="13" t="s">
        <v>33</v>
      </c>
      <c r="AX214" s="13" t="s">
        <v>76</v>
      </c>
      <c r="AY214" s="248" t="s">
        <v>132</v>
      </c>
    </row>
    <row r="215" s="14" customFormat="1">
      <c r="A215" s="14"/>
      <c r="B215" s="249"/>
      <c r="C215" s="250"/>
      <c r="D215" s="233" t="s">
        <v>144</v>
      </c>
      <c r="E215" s="251" t="s">
        <v>1</v>
      </c>
      <c r="F215" s="252" t="s">
        <v>285</v>
      </c>
      <c r="G215" s="250"/>
      <c r="H215" s="251" t="s">
        <v>1</v>
      </c>
      <c r="I215" s="253"/>
      <c r="J215" s="250"/>
      <c r="K215" s="250"/>
      <c r="L215" s="254"/>
      <c r="M215" s="255"/>
      <c r="N215" s="256"/>
      <c r="O215" s="256"/>
      <c r="P215" s="256"/>
      <c r="Q215" s="256"/>
      <c r="R215" s="256"/>
      <c r="S215" s="256"/>
      <c r="T215" s="257"/>
      <c r="U215" s="14"/>
      <c r="V215" s="14"/>
      <c r="W215" s="14"/>
      <c r="X215" s="14"/>
      <c r="Y215" s="14"/>
      <c r="Z215" s="14"/>
      <c r="AA215" s="14"/>
      <c r="AB215" s="14"/>
      <c r="AC215" s="14"/>
      <c r="AD215" s="14"/>
      <c r="AE215" s="14"/>
      <c r="AT215" s="258" t="s">
        <v>144</v>
      </c>
      <c r="AU215" s="258" t="s">
        <v>86</v>
      </c>
      <c r="AV215" s="14" t="s">
        <v>84</v>
      </c>
      <c r="AW215" s="14" t="s">
        <v>33</v>
      </c>
      <c r="AX215" s="14" t="s">
        <v>76</v>
      </c>
      <c r="AY215" s="258" t="s">
        <v>132</v>
      </c>
    </row>
    <row r="216" s="13" customFormat="1">
      <c r="A216" s="13"/>
      <c r="B216" s="238"/>
      <c r="C216" s="239"/>
      <c r="D216" s="233" t="s">
        <v>144</v>
      </c>
      <c r="E216" s="240" t="s">
        <v>1</v>
      </c>
      <c r="F216" s="241" t="s">
        <v>286</v>
      </c>
      <c r="G216" s="239"/>
      <c r="H216" s="242">
        <v>397</v>
      </c>
      <c r="I216" s="243"/>
      <c r="J216" s="239"/>
      <c r="K216" s="239"/>
      <c r="L216" s="244"/>
      <c r="M216" s="245"/>
      <c r="N216" s="246"/>
      <c r="O216" s="246"/>
      <c r="P216" s="246"/>
      <c r="Q216" s="246"/>
      <c r="R216" s="246"/>
      <c r="S216" s="246"/>
      <c r="T216" s="247"/>
      <c r="U216" s="13"/>
      <c r="V216" s="13"/>
      <c r="W216" s="13"/>
      <c r="X216" s="13"/>
      <c r="Y216" s="13"/>
      <c r="Z216" s="13"/>
      <c r="AA216" s="13"/>
      <c r="AB216" s="13"/>
      <c r="AC216" s="13"/>
      <c r="AD216" s="13"/>
      <c r="AE216" s="13"/>
      <c r="AT216" s="248" t="s">
        <v>144</v>
      </c>
      <c r="AU216" s="248" t="s">
        <v>86</v>
      </c>
      <c r="AV216" s="13" t="s">
        <v>86</v>
      </c>
      <c r="AW216" s="13" t="s">
        <v>33</v>
      </c>
      <c r="AX216" s="13" t="s">
        <v>76</v>
      </c>
      <c r="AY216" s="248" t="s">
        <v>132</v>
      </c>
    </row>
    <row r="217" s="14" customFormat="1">
      <c r="A217" s="14"/>
      <c r="B217" s="249"/>
      <c r="C217" s="250"/>
      <c r="D217" s="233" t="s">
        <v>144</v>
      </c>
      <c r="E217" s="251" t="s">
        <v>1</v>
      </c>
      <c r="F217" s="252" t="s">
        <v>287</v>
      </c>
      <c r="G217" s="250"/>
      <c r="H217" s="251" t="s">
        <v>1</v>
      </c>
      <c r="I217" s="253"/>
      <c r="J217" s="250"/>
      <c r="K217" s="250"/>
      <c r="L217" s="254"/>
      <c r="M217" s="255"/>
      <c r="N217" s="256"/>
      <c r="O217" s="256"/>
      <c r="P217" s="256"/>
      <c r="Q217" s="256"/>
      <c r="R217" s="256"/>
      <c r="S217" s="256"/>
      <c r="T217" s="257"/>
      <c r="U217" s="14"/>
      <c r="V217" s="14"/>
      <c r="W217" s="14"/>
      <c r="X217" s="14"/>
      <c r="Y217" s="14"/>
      <c r="Z217" s="14"/>
      <c r="AA217" s="14"/>
      <c r="AB217" s="14"/>
      <c r="AC217" s="14"/>
      <c r="AD217" s="14"/>
      <c r="AE217" s="14"/>
      <c r="AT217" s="258" t="s">
        <v>144</v>
      </c>
      <c r="AU217" s="258" t="s">
        <v>86</v>
      </c>
      <c r="AV217" s="14" t="s">
        <v>84</v>
      </c>
      <c r="AW217" s="14" t="s">
        <v>33</v>
      </c>
      <c r="AX217" s="14" t="s">
        <v>76</v>
      </c>
      <c r="AY217" s="258" t="s">
        <v>132</v>
      </c>
    </row>
    <row r="218" s="13" customFormat="1">
      <c r="A218" s="13"/>
      <c r="B218" s="238"/>
      <c r="C218" s="239"/>
      <c r="D218" s="233" t="s">
        <v>144</v>
      </c>
      <c r="E218" s="240" t="s">
        <v>1</v>
      </c>
      <c r="F218" s="241" t="s">
        <v>288</v>
      </c>
      <c r="G218" s="239"/>
      <c r="H218" s="242">
        <v>171</v>
      </c>
      <c r="I218" s="243"/>
      <c r="J218" s="239"/>
      <c r="K218" s="239"/>
      <c r="L218" s="244"/>
      <c r="M218" s="245"/>
      <c r="N218" s="246"/>
      <c r="O218" s="246"/>
      <c r="P218" s="246"/>
      <c r="Q218" s="246"/>
      <c r="R218" s="246"/>
      <c r="S218" s="246"/>
      <c r="T218" s="247"/>
      <c r="U218" s="13"/>
      <c r="V218" s="13"/>
      <c r="W218" s="13"/>
      <c r="X218" s="13"/>
      <c r="Y218" s="13"/>
      <c r="Z218" s="13"/>
      <c r="AA218" s="13"/>
      <c r="AB218" s="13"/>
      <c r="AC218" s="13"/>
      <c r="AD218" s="13"/>
      <c r="AE218" s="13"/>
      <c r="AT218" s="248" t="s">
        <v>144</v>
      </c>
      <c r="AU218" s="248" t="s">
        <v>86</v>
      </c>
      <c r="AV218" s="13" t="s">
        <v>86</v>
      </c>
      <c r="AW218" s="13" t="s">
        <v>33</v>
      </c>
      <c r="AX218" s="13" t="s">
        <v>76</v>
      </c>
      <c r="AY218" s="248" t="s">
        <v>132</v>
      </c>
    </row>
    <row r="219" s="14" customFormat="1">
      <c r="A219" s="14"/>
      <c r="B219" s="249"/>
      <c r="C219" s="250"/>
      <c r="D219" s="233" t="s">
        <v>144</v>
      </c>
      <c r="E219" s="251" t="s">
        <v>1</v>
      </c>
      <c r="F219" s="252" t="s">
        <v>289</v>
      </c>
      <c r="G219" s="250"/>
      <c r="H219" s="251" t="s">
        <v>1</v>
      </c>
      <c r="I219" s="253"/>
      <c r="J219" s="250"/>
      <c r="K219" s="250"/>
      <c r="L219" s="254"/>
      <c r="M219" s="255"/>
      <c r="N219" s="256"/>
      <c r="O219" s="256"/>
      <c r="P219" s="256"/>
      <c r="Q219" s="256"/>
      <c r="R219" s="256"/>
      <c r="S219" s="256"/>
      <c r="T219" s="257"/>
      <c r="U219" s="14"/>
      <c r="V219" s="14"/>
      <c r="W219" s="14"/>
      <c r="X219" s="14"/>
      <c r="Y219" s="14"/>
      <c r="Z219" s="14"/>
      <c r="AA219" s="14"/>
      <c r="AB219" s="14"/>
      <c r="AC219" s="14"/>
      <c r="AD219" s="14"/>
      <c r="AE219" s="14"/>
      <c r="AT219" s="258" t="s">
        <v>144</v>
      </c>
      <c r="AU219" s="258" t="s">
        <v>86</v>
      </c>
      <c r="AV219" s="14" t="s">
        <v>84</v>
      </c>
      <c r="AW219" s="14" t="s">
        <v>33</v>
      </c>
      <c r="AX219" s="14" t="s">
        <v>76</v>
      </c>
      <c r="AY219" s="258" t="s">
        <v>132</v>
      </c>
    </row>
    <row r="220" s="13" customFormat="1">
      <c r="A220" s="13"/>
      <c r="B220" s="238"/>
      <c r="C220" s="239"/>
      <c r="D220" s="233" t="s">
        <v>144</v>
      </c>
      <c r="E220" s="240" t="s">
        <v>1</v>
      </c>
      <c r="F220" s="241" t="s">
        <v>290</v>
      </c>
      <c r="G220" s="239"/>
      <c r="H220" s="242">
        <v>17</v>
      </c>
      <c r="I220" s="243"/>
      <c r="J220" s="239"/>
      <c r="K220" s="239"/>
      <c r="L220" s="244"/>
      <c r="M220" s="245"/>
      <c r="N220" s="246"/>
      <c r="O220" s="246"/>
      <c r="P220" s="246"/>
      <c r="Q220" s="246"/>
      <c r="R220" s="246"/>
      <c r="S220" s="246"/>
      <c r="T220" s="247"/>
      <c r="U220" s="13"/>
      <c r="V220" s="13"/>
      <c r="W220" s="13"/>
      <c r="X220" s="13"/>
      <c r="Y220" s="13"/>
      <c r="Z220" s="13"/>
      <c r="AA220" s="13"/>
      <c r="AB220" s="13"/>
      <c r="AC220" s="13"/>
      <c r="AD220" s="13"/>
      <c r="AE220" s="13"/>
      <c r="AT220" s="248" t="s">
        <v>144</v>
      </c>
      <c r="AU220" s="248" t="s">
        <v>86</v>
      </c>
      <c r="AV220" s="13" t="s">
        <v>86</v>
      </c>
      <c r="AW220" s="13" t="s">
        <v>33</v>
      </c>
      <c r="AX220" s="13" t="s">
        <v>76</v>
      </c>
      <c r="AY220" s="248" t="s">
        <v>132</v>
      </c>
    </row>
    <row r="221" s="16" customFormat="1">
      <c r="A221" s="16"/>
      <c r="B221" s="271"/>
      <c r="C221" s="272"/>
      <c r="D221" s="233" t="s">
        <v>144</v>
      </c>
      <c r="E221" s="273" t="s">
        <v>1</v>
      </c>
      <c r="F221" s="274" t="s">
        <v>281</v>
      </c>
      <c r="G221" s="272"/>
      <c r="H221" s="275">
        <v>600</v>
      </c>
      <c r="I221" s="276"/>
      <c r="J221" s="272"/>
      <c r="K221" s="272"/>
      <c r="L221" s="277"/>
      <c r="M221" s="278"/>
      <c r="N221" s="279"/>
      <c r="O221" s="279"/>
      <c r="P221" s="279"/>
      <c r="Q221" s="279"/>
      <c r="R221" s="279"/>
      <c r="S221" s="279"/>
      <c r="T221" s="280"/>
      <c r="U221" s="16"/>
      <c r="V221" s="16"/>
      <c r="W221" s="16"/>
      <c r="X221" s="16"/>
      <c r="Y221" s="16"/>
      <c r="Z221" s="16"/>
      <c r="AA221" s="16"/>
      <c r="AB221" s="16"/>
      <c r="AC221" s="16"/>
      <c r="AD221" s="16"/>
      <c r="AE221" s="16"/>
      <c r="AT221" s="281" t="s">
        <v>144</v>
      </c>
      <c r="AU221" s="281" t="s">
        <v>86</v>
      </c>
      <c r="AV221" s="16" t="s">
        <v>149</v>
      </c>
      <c r="AW221" s="16" t="s">
        <v>33</v>
      </c>
      <c r="AX221" s="16" t="s">
        <v>76</v>
      </c>
      <c r="AY221" s="281" t="s">
        <v>132</v>
      </c>
    </row>
    <row r="222" s="14" customFormat="1">
      <c r="A222" s="14"/>
      <c r="B222" s="249"/>
      <c r="C222" s="250"/>
      <c r="D222" s="233" t="s">
        <v>144</v>
      </c>
      <c r="E222" s="251" t="s">
        <v>1</v>
      </c>
      <c r="F222" s="252" t="s">
        <v>291</v>
      </c>
      <c r="G222" s="250"/>
      <c r="H222" s="251" t="s">
        <v>1</v>
      </c>
      <c r="I222" s="253"/>
      <c r="J222" s="250"/>
      <c r="K222" s="250"/>
      <c r="L222" s="254"/>
      <c r="M222" s="255"/>
      <c r="N222" s="256"/>
      <c r="O222" s="256"/>
      <c r="P222" s="256"/>
      <c r="Q222" s="256"/>
      <c r="R222" s="256"/>
      <c r="S222" s="256"/>
      <c r="T222" s="257"/>
      <c r="U222" s="14"/>
      <c r="V222" s="14"/>
      <c r="W222" s="14"/>
      <c r="X222" s="14"/>
      <c r="Y222" s="14"/>
      <c r="Z222" s="14"/>
      <c r="AA222" s="14"/>
      <c r="AB222" s="14"/>
      <c r="AC222" s="14"/>
      <c r="AD222" s="14"/>
      <c r="AE222" s="14"/>
      <c r="AT222" s="258" t="s">
        <v>144</v>
      </c>
      <c r="AU222" s="258" t="s">
        <v>86</v>
      </c>
      <c r="AV222" s="14" t="s">
        <v>84</v>
      </c>
      <c r="AW222" s="14" t="s">
        <v>33</v>
      </c>
      <c r="AX222" s="14" t="s">
        <v>76</v>
      </c>
      <c r="AY222" s="258" t="s">
        <v>132</v>
      </c>
    </row>
    <row r="223" s="14" customFormat="1">
      <c r="A223" s="14"/>
      <c r="B223" s="249"/>
      <c r="C223" s="250"/>
      <c r="D223" s="233" t="s">
        <v>144</v>
      </c>
      <c r="E223" s="251" t="s">
        <v>1</v>
      </c>
      <c r="F223" s="252" t="s">
        <v>283</v>
      </c>
      <c r="G223" s="250"/>
      <c r="H223" s="251" t="s">
        <v>1</v>
      </c>
      <c r="I223" s="253"/>
      <c r="J223" s="250"/>
      <c r="K223" s="250"/>
      <c r="L223" s="254"/>
      <c r="M223" s="255"/>
      <c r="N223" s="256"/>
      <c r="O223" s="256"/>
      <c r="P223" s="256"/>
      <c r="Q223" s="256"/>
      <c r="R223" s="256"/>
      <c r="S223" s="256"/>
      <c r="T223" s="257"/>
      <c r="U223" s="14"/>
      <c r="V223" s="14"/>
      <c r="W223" s="14"/>
      <c r="X223" s="14"/>
      <c r="Y223" s="14"/>
      <c r="Z223" s="14"/>
      <c r="AA223" s="14"/>
      <c r="AB223" s="14"/>
      <c r="AC223" s="14"/>
      <c r="AD223" s="14"/>
      <c r="AE223" s="14"/>
      <c r="AT223" s="258" t="s">
        <v>144</v>
      </c>
      <c r="AU223" s="258" t="s">
        <v>86</v>
      </c>
      <c r="AV223" s="14" t="s">
        <v>84</v>
      </c>
      <c r="AW223" s="14" t="s">
        <v>33</v>
      </c>
      <c r="AX223" s="14" t="s">
        <v>76</v>
      </c>
      <c r="AY223" s="258" t="s">
        <v>132</v>
      </c>
    </row>
    <row r="224" s="13" customFormat="1">
      <c r="A224" s="13"/>
      <c r="B224" s="238"/>
      <c r="C224" s="239"/>
      <c r="D224" s="233" t="s">
        <v>144</v>
      </c>
      <c r="E224" s="240" t="s">
        <v>1</v>
      </c>
      <c r="F224" s="241" t="s">
        <v>284</v>
      </c>
      <c r="G224" s="239"/>
      <c r="H224" s="242">
        <v>15</v>
      </c>
      <c r="I224" s="243"/>
      <c r="J224" s="239"/>
      <c r="K224" s="239"/>
      <c r="L224" s="244"/>
      <c r="M224" s="245"/>
      <c r="N224" s="246"/>
      <c r="O224" s="246"/>
      <c r="P224" s="246"/>
      <c r="Q224" s="246"/>
      <c r="R224" s="246"/>
      <c r="S224" s="246"/>
      <c r="T224" s="247"/>
      <c r="U224" s="13"/>
      <c r="V224" s="13"/>
      <c r="W224" s="13"/>
      <c r="X224" s="13"/>
      <c r="Y224" s="13"/>
      <c r="Z224" s="13"/>
      <c r="AA224" s="13"/>
      <c r="AB224" s="13"/>
      <c r="AC224" s="13"/>
      <c r="AD224" s="13"/>
      <c r="AE224" s="13"/>
      <c r="AT224" s="248" t="s">
        <v>144</v>
      </c>
      <c r="AU224" s="248" t="s">
        <v>86</v>
      </c>
      <c r="AV224" s="13" t="s">
        <v>86</v>
      </c>
      <c r="AW224" s="13" t="s">
        <v>33</v>
      </c>
      <c r="AX224" s="13" t="s">
        <v>76</v>
      </c>
      <c r="AY224" s="248" t="s">
        <v>132</v>
      </c>
    </row>
    <row r="225" s="16" customFormat="1">
      <c r="A225" s="16"/>
      <c r="B225" s="271"/>
      <c r="C225" s="272"/>
      <c r="D225" s="233" t="s">
        <v>144</v>
      </c>
      <c r="E225" s="273" t="s">
        <v>1</v>
      </c>
      <c r="F225" s="274" t="s">
        <v>281</v>
      </c>
      <c r="G225" s="272"/>
      <c r="H225" s="275">
        <v>15</v>
      </c>
      <c r="I225" s="276"/>
      <c r="J225" s="272"/>
      <c r="K225" s="272"/>
      <c r="L225" s="277"/>
      <c r="M225" s="278"/>
      <c r="N225" s="279"/>
      <c r="O225" s="279"/>
      <c r="P225" s="279"/>
      <c r="Q225" s="279"/>
      <c r="R225" s="279"/>
      <c r="S225" s="279"/>
      <c r="T225" s="280"/>
      <c r="U225" s="16"/>
      <c r="V225" s="16"/>
      <c r="W225" s="16"/>
      <c r="X225" s="16"/>
      <c r="Y225" s="16"/>
      <c r="Z225" s="16"/>
      <c r="AA225" s="16"/>
      <c r="AB225" s="16"/>
      <c r="AC225" s="16"/>
      <c r="AD225" s="16"/>
      <c r="AE225" s="16"/>
      <c r="AT225" s="281" t="s">
        <v>144</v>
      </c>
      <c r="AU225" s="281" t="s">
        <v>86</v>
      </c>
      <c r="AV225" s="16" t="s">
        <v>149</v>
      </c>
      <c r="AW225" s="16" t="s">
        <v>33</v>
      </c>
      <c r="AX225" s="16" t="s">
        <v>76</v>
      </c>
      <c r="AY225" s="281" t="s">
        <v>132</v>
      </c>
    </row>
    <row r="226" s="15" customFormat="1">
      <c r="A226" s="15"/>
      <c r="B226" s="259"/>
      <c r="C226" s="260"/>
      <c r="D226" s="233" t="s">
        <v>144</v>
      </c>
      <c r="E226" s="261" t="s">
        <v>102</v>
      </c>
      <c r="F226" s="262" t="s">
        <v>159</v>
      </c>
      <c r="G226" s="260"/>
      <c r="H226" s="263">
        <v>855</v>
      </c>
      <c r="I226" s="264"/>
      <c r="J226" s="260"/>
      <c r="K226" s="260"/>
      <c r="L226" s="265"/>
      <c r="M226" s="266"/>
      <c r="N226" s="267"/>
      <c r="O226" s="267"/>
      <c r="P226" s="267"/>
      <c r="Q226" s="267"/>
      <c r="R226" s="267"/>
      <c r="S226" s="267"/>
      <c r="T226" s="268"/>
      <c r="U226" s="15"/>
      <c r="V226" s="15"/>
      <c r="W226" s="15"/>
      <c r="X226" s="15"/>
      <c r="Y226" s="15"/>
      <c r="Z226" s="15"/>
      <c r="AA226" s="15"/>
      <c r="AB226" s="15"/>
      <c r="AC226" s="15"/>
      <c r="AD226" s="15"/>
      <c r="AE226" s="15"/>
      <c r="AT226" s="269" t="s">
        <v>144</v>
      </c>
      <c r="AU226" s="269" t="s">
        <v>86</v>
      </c>
      <c r="AV226" s="15" t="s">
        <v>140</v>
      </c>
      <c r="AW226" s="15" t="s">
        <v>33</v>
      </c>
      <c r="AX226" s="15" t="s">
        <v>84</v>
      </c>
      <c r="AY226" s="269" t="s">
        <v>132</v>
      </c>
    </row>
    <row r="227" s="2" customFormat="1" ht="16.5" customHeight="1">
      <c r="A227" s="39"/>
      <c r="B227" s="40"/>
      <c r="C227" s="220" t="s">
        <v>292</v>
      </c>
      <c r="D227" s="220" t="s">
        <v>135</v>
      </c>
      <c r="E227" s="221" t="s">
        <v>293</v>
      </c>
      <c r="F227" s="222" t="s">
        <v>294</v>
      </c>
      <c r="G227" s="223" t="s">
        <v>152</v>
      </c>
      <c r="H227" s="224">
        <v>1077</v>
      </c>
      <c r="I227" s="225"/>
      <c r="J227" s="226">
        <f>ROUND(I227*H227,2)</f>
        <v>0</v>
      </c>
      <c r="K227" s="222" t="s">
        <v>139</v>
      </c>
      <c r="L227" s="45"/>
      <c r="M227" s="227" t="s">
        <v>1</v>
      </c>
      <c r="N227" s="228" t="s">
        <v>41</v>
      </c>
      <c r="O227" s="92"/>
      <c r="P227" s="229">
        <f>O227*H227</f>
        <v>0</v>
      </c>
      <c r="Q227" s="229">
        <v>0</v>
      </c>
      <c r="R227" s="229">
        <f>Q227*H227</f>
        <v>0</v>
      </c>
      <c r="S227" s="229">
        <v>0</v>
      </c>
      <c r="T227" s="230">
        <f>S227*H227</f>
        <v>0</v>
      </c>
      <c r="U227" s="39"/>
      <c r="V227" s="39"/>
      <c r="W227" s="39"/>
      <c r="X227" s="39"/>
      <c r="Y227" s="39"/>
      <c r="Z227" s="39"/>
      <c r="AA227" s="39"/>
      <c r="AB227" s="39"/>
      <c r="AC227" s="39"/>
      <c r="AD227" s="39"/>
      <c r="AE227" s="39"/>
      <c r="AR227" s="231" t="s">
        <v>140</v>
      </c>
      <c r="AT227" s="231" t="s">
        <v>135</v>
      </c>
      <c r="AU227" s="231" t="s">
        <v>86</v>
      </c>
      <c r="AY227" s="18" t="s">
        <v>132</v>
      </c>
      <c r="BE227" s="232">
        <f>IF(N227="základní",J227,0)</f>
        <v>0</v>
      </c>
      <c r="BF227" s="232">
        <f>IF(N227="snížená",J227,0)</f>
        <v>0</v>
      </c>
      <c r="BG227" s="232">
        <f>IF(N227="zákl. přenesená",J227,0)</f>
        <v>0</v>
      </c>
      <c r="BH227" s="232">
        <f>IF(N227="sníž. přenesená",J227,0)</f>
        <v>0</v>
      </c>
      <c r="BI227" s="232">
        <f>IF(N227="nulová",J227,0)</f>
        <v>0</v>
      </c>
      <c r="BJ227" s="18" t="s">
        <v>84</v>
      </c>
      <c r="BK227" s="232">
        <f>ROUND(I227*H227,2)</f>
        <v>0</v>
      </c>
      <c r="BL227" s="18" t="s">
        <v>140</v>
      </c>
      <c r="BM227" s="231" t="s">
        <v>295</v>
      </c>
    </row>
    <row r="228" s="2" customFormat="1">
      <c r="A228" s="39"/>
      <c r="B228" s="40"/>
      <c r="C228" s="41"/>
      <c r="D228" s="233" t="s">
        <v>142</v>
      </c>
      <c r="E228" s="41"/>
      <c r="F228" s="234" t="s">
        <v>296</v>
      </c>
      <c r="G228" s="41"/>
      <c r="H228" s="41"/>
      <c r="I228" s="235"/>
      <c r="J228" s="41"/>
      <c r="K228" s="41"/>
      <c r="L228" s="45"/>
      <c r="M228" s="236"/>
      <c r="N228" s="237"/>
      <c r="O228" s="92"/>
      <c r="P228" s="92"/>
      <c r="Q228" s="92"/>
      <c r="R228" s="92"/>
      <c r="S228" s="92"/>
      <c r="T228" s="93"/>
      <c r="U228" s="39"/>
      <c r="V228" s="39"/>
      <c r="W228" s="39"/>
      <c r="X228" s="39"/>
      <c r="Y228" s="39"/>
      <c r="Z228" s="39"/>
      <c r="AA228" s="39"/>
      <c r="AB228" s="39"/>
      <c r="AC228" s="39"/>
      <c r="AD228" s="39"/>
      <c r="AE228" s="39"/>
      <c r="AT228" s="18" t="s">
        <v>142</v>
      </c>
      <c r="AU228" s="18" t="s">
        <v>86</v>
      </c>
    </row>
    <row r="229" s="14" customFormat="1">
      <c r="A229" s="14"/>
      <c r="B229" s="249"/>
      <c r="C229" s="250"/>
      <c r="D229" s="233" t="s">
        <v>144</v>
      </c>
      <c r="E229" s="251" t="s">
        <v>1</v>
      </c>
      <c r="F229" s="252" t="s">
        <v>267</v>
      </c>
      <c r="G229" s="250"/>
      <c r="H229" s="251" t="s">
        <v>1</v>
      </c>
      <c r="I229" s="253"/>
      <c r="J229" s="250"/>
      <c r="K229" s="250"/>
      <c r="L229" s="254"/>
      <c r="M229" s="255"/>
      <c r="N229" s="256"/>
      <c r="O229" s="256"/>
      <c r="P229" s="256"/>
      <c r="Q229" s="256"/>
      <c r="R229" s="256"/>
      <c r="S229" s="256"/>
      <c r="T229" s="257"/>
      <c r="U229" s="14"/>
      <c r="V229" s="14"/>
      <c r="W229" s="14"/>
      <c r="X229" s="14"/>
      <c r="Y229" s="14"/>
      <c r="Z229" s="14"/>
      <c r="AA229" s="14"/>
      <c r="AB229" s="14"/>
      <c r="AC229" s="14"/>
      <c r="AD229" s="14"/>
      <c r="AE229" s="14"/>
      <c r="AT229" s="258" t="s">
        <v>144</v>
      </c>
      <c r="AU229" s="258" t="s">
        <v>86</v>
      </c>
      <c r="AV229" s="14" t="s">
        <v>84</v>
      </c>
      <c r="AW229" s="14" t="s">
        <v>33</v>
      </c>
      <c r="AX229" s="14" t="s">
        <v>76</v>
      </c>
      <c r="AY229" s="258" t="s">
        <v>132</v>
      </c>
    </row>
    <row r="230" s="13" customFormat="1">
      <c r="A230" s="13"/>
      <c r="B230" s="238"/>
      <c r="C230" s="239"/>
      <c r="D230" s="233" t="s">
        <v>144</v>
      </c>
      <c r="E230" s="240" t="s">
        <v>1</v>
      </c>
      <c r="F230" s="241" t="s">
        <v>297</v>
      </c>
      <c r="G230" s="239"/>
      <c r="H230" s="242">
        <v>1077</v>
      </c>
      <c r="I230" s="243"/>
      <c r="J230" s="239"/>
      <c r="K230" s="239"/>
      <c r="L230" s="244"/>
      <c r="M230" s="245"/>
      <c r="N230" s="246"/>
      <c r="O230" s="246"/>
      <c r="P230" s="246"/>
      <c r="Q230" s="246"/>
      <c r="R230" s="246"/>
      <c r="S230" s="246"/>
      <c r="T230" s="247"/>
      <c r="U230" s="13"/>
      <c r="V230" s="13"/>
      <c r="W230" s="13"/>
      <c r="X230" s="13"/>
      <c r="Y230" s="13"/>
      <c r="Z230" s="13"/>
      <c r="AA230" s="13"/>
      <c r="AB230" s="13"/>
      <c r="AC230" s="13"/>
      <c r="AD230" s="13"/>
      <c r="AE230" s="13"/>
      <c r="AT230" s="248" t="s">
        <v>144</v>
      </c>
      <c r="AU230" s="248" t="s">
        <v>86</v>
      </c>
      <c r="AV230" s="13" t="s">
        <v>86</v>
      </c>
      <c r="AW230" s="13" t="s">
        <v>33</v>
      </c>
      <c r="AX230" s="13" t="s">
        <v>76</v>
      </c>
      <c r="AY230" s="248" t="s">
        <v>132</v>
      </c>
    </row>
    <row r="231" s="15" customFormat="1">
      <c r="A231" s="15"/>
      <c r="B231" s="259"/>
      <c r="C231" s="260"/>
      <c r="D231" s="233" t="s">
        <v>144</v>
      </c>
      <c r="E231" s="261" t="s">
        <v>298</v>
      </c>
      <c r="F231" s="262" t="s">
        <v>159</v>
      </c>
      <c r="G231" s="260"/>
      <c r="H231" s="263">
        <v>1077</v>
      </c>
      <c r="I231" s="264"/>
      <c r="J231" s="260"/>
      <c r="K231" s="260"/>
      <c r="L231" s="265"/>
      <c r="M231" s="266"/>
      <c r="N231" s="267"/>
      <c r="O231" s="267"/>
      <c r="P231" s="267"/>
      <c r="Q231" s="267"/>
      <c r="R231" s="267"/>
      <c r="S231" s="267"/>
      <c r="T231" s="268"/>
      <c r="U231" s="15"/>
      <c r="V231" s="15"/>
      <c r="W231" s="15"/>
      <c r="X231" s="15"/>
      <c r="Y231" s="15"/>
      <c r="Z231" s="15"/>
      <c r="AA231" s="15"/>
      <c r="AB231" s="15"/>
      <c r="AC231" s="15"/>
      <c r="AD231" s="15"/>
      <c r="AE231" s="15"/>
      <c r="AT231" s="269" t="s">
        <v>144</v>
      </c>
      <c r="AU231" s="269" t="s">
        <v>86</v>
      </c>
      <c r="AV231" s="15" t="s">
        <v>140</v>
      </c>
      <c r="AW231" s="15" t="s">
        <v>33</v>
      </c>
      <c r="AX231" s="15" t="s">
        <v>84</v>
      </c>
      <c r="AY231" s="269" t="s">
        <v>132</v>
      </c>
    </row>
    <row r="232" s="2" customFormat="1" ht="16.5" customHeight="1">
      <c r="A232" s="39"/>
      <c r="B232" s="40"/>
      <c r="C232" s="220" t="s">
        <v>299</v>
      </c>
      <c r="D232" s="220" t="s">
        <v>135</v>
      </c>
      <c r="E232" s="221" t="s">
        <v>300</v>
      </c>
      <c r="F232" s="222" t="s">
        <v>301</v>
      </c>
      <c r="G232" s="223" t="s">
        <v>177</v>
      </c>
      <c r="H232" s="224">
        <v>1848</v>
      </c>
      <c r="I232" s="225"/>
      <c r="J232" s="226">
        <f>ROUND(I232*H232,2)</f>
        <v>0</v>
      </c>
      <c r="K232" s="222" t="s">
        <v>139</v>
      </c>
      <c r="L232" s="45"/>
      <c r="M232" s="227" t="s">
        <v>1</v>
      </c>
      <c r="N232" s="228" t="s">
        <v>41</v>
      </c>
      <c r="O232" s="92"/>
      <c r="P232" s="229">
        <f>O232*H232</f>
        <v>0</v>
      </c>
      <c r="Q232" s="229">
        <v>0</v>
      </c>
      <c r="R232" s="229">
        <f>Q232*H232</f>
        <v>0</v>
      </c>
      <c r="S232" s="229">
        <v>0</v>
      </c>
      <c r="T232" s="230">
        <f>S232*H232</f>
        <v>0</v>
      </c>
      <c r="U232" s="39"/>
      <c r="V232" s="39"/>
      <c r="W232" s="39"/>
      <c r="X232" s="39"/>
      <c r="Y232" s="39"/>
      <c r="Z232" s="39"/>
      <c r="AA232" s="39"/>
      <c r="AB232" s="39"/>
      <c r="AC232" s="39"/>
      <c r="AD232" s="39"/>
      <c r="AE232" s="39"/>
      <c r="AR232" s="231" t="s">
        <v>140</v>
      </c>
      <c r="AT232" s="231" t="s">
        <v>135</v>
      </c>
      <c r="AU232" s="231" t="s">
        <v>86</v>
      </c>
      <c r="AY232" s="18" t="s">
        <v>132</v>
      </c>
      <c r="BE232" s="232">
        <f>IF(N232="základní",J232,0)</f>
        <v>0</v>
      </c>
      <c r="BF232" s="232">
        <f>IF(N232="snížená",J232,0)</f>
        <v>0</v>
      </c>
      <c r="BG232" s="232">
        <f>IF(N232="zákl. přenesená",J232,0)</f>
        <v>0</v>
      </c>
      <c r="BH232" s="232">
        <f>IF(N232="sníž. přenesená",J232,0)</f>
        <v>0</v>
      </c>
      <c r="BI232" s="232">
        <f>IF(N232="nulová",J232,0)</f>
        <v>0</v>
      </c>
      <c r="BJ232" s="18" t="s">
        <v>84</v>
      </c>
      <c r="BK232" s="232">
        <f>ROUND(I232*H232,2)</f>
        <v>0</v>
      </c>
      <c r="BL232" s="18" t="s">
        <v>140</v>
      </c>
      <c r="BM232" s="231" t="s">
        <v>302</v>
      </c>
    </row>
    <row r="233" s="2" customFormat="1">
      <c r="A233" s="39"/>
      <c r="B233" s="40"/>
      <c r="C233" s="41"/>
      <c r="D233" s="233" t="s">
        <v>142</v>
      </c>
      <c r="E233" s="41"/>
      <c r="F233" s="234" t="s">
        <v>303</v>
      </c>
      <c r="G233" s="41"/>
      <c r="H233" s="41"/>
      <c r="I233" s="235"/>
      <c r="J233" s="41"/>
      <c r="K233" s="41"/>
      <c r="L233" s="45"/>
      <c r="M233" s="236"/>
      <c r="N233" s="237"/>
      <c r="O233" s="92"/>
      <c r="P233" s="92"/>
      <c r="Q233" s="92"/>
      <c r="R233" s="92"/>
      <c r="S233" s="92"/>
      <c r="T233" s="93"/>
      <c r="U233" s="39"/>
      <c r="V233" s="39"/>
      <c r="W233" s="39"/>
      <c r="X233" s="39"/>
      <c r="Y233" s="39"/>
      <c r="Z233" s="39"/>
      <c r="AA233" s="39"/>
      <c r="AB233" s="39"/>
      <c r="AC233" s="39"/>
      <c r="AD233" s="39"/>
      <c r="AE233" s="39"/>
      <c r="AT233" s="18" t="s">
        <v>142</v>
      </c>
      <c r="AU233" s="18" t="s">
        <v>86</v>
      </c>
    </row>
    <row r="234" s="14" customFormat="1">
      <c r="A234" s="14"/>
      <c r="B234" s="249"/>
      <c r="C234" s="250"/>
      <c r="D234" s="233" t="s">
        <v>144</v>
      </c>
      <c r="E234" s="251" t="s">
        <v>1</v>
      </c>
      <c r="F234" s="252" t="s">
        <v>304</v>
      </c>
      <c r="G234" s="250"/>
      <c r="H234" s="251" t="s">
        <v>1</v>
      </c>
      <c r="I234" s="253"/>
      <c r="J234" s="250"/>
      <c r="K234" s="250"/>
      <c r="L234" s="254"/>
      <c r="M234" s="255"/>
      <c r="N234" s="256"/>
      <c r="O234" s="256"/>
      <c r="P234" s="256"/>
      <c r="Q234" s="256"/>
      <c r="R234" s="256"/>
      <c r="S234" s="256"/>
      <c r="T234" s="257"/>
      <c r="U234" s="14"/>
      <c r="V234" s="14"/>
      <c r="W234" s="14"/>
      <c r="X234" s="14"/>
      <c r="Y234" s="14"/>
      <c r="Z234" s="14"/>
      <c r="AA234" s="14"/>
      <c r="AB234" s="14"/>
      <c r="AC234" s="14"/>
      <c r="AD234" s="14"/>
      <c r="AE234" s="14"/>
      <c r="AT234" s="258" t="s">
        <v>144</v>
      </c>
      <c r="AU234" s="258" t="s">
        <v>86</v>
      </c>
      <c r="AV234" s="14" t="s">
        <v>84</v>
      </c>
      <c r="AW234" s="14" t="s">
        <v>33</v>
      </c>
      <c r="AX234" s="14" t="s">
        <v>76</v>
      </c>
      <c r="AY234" s="258" t="s">
        <v>132</v>
      </c>
    </row>
    <row r="235" s="13" customFormat="1">
      <c r="A235" s="13"/>
      <c r="B235" s="238"/>
      <c r="C235" s="239"/>
      <c r="D235" s="233" t="s">
        <v>144</v>
      </c>
      <c r="E235" s="240" t="s">
        <v>98</v>
      </c>
      <c r="F235" s="241" t="s">
        <v>305</v>
      </c>
      <c r="G235" s="239"/>
      <c r="H235" s="242">
        <v>1848</v>
      </c>
      <c r="I235" s="243"/>
      <c r="J235" s="239"/>
      <c r="K235" s="239"/>
      <c r="L235" s="244"/>
      <c r="M235" s="245"/>
      <c r="N235" s="246"/>
      <c r="O235" s="246"/>
      <c r="P235" s="246"/>
      <c r="Q235" s="246"/>
      <c r="R235" s="246"/>
      <c r="S235" s="246"/>
      <c r="T235" s="247"/>
      <c r="U235" s="13"/>
      <c r="V235" s="13"/>
      <c r="W235" s="13"/>
      <c r="X235" s="13"/>
      <c r="Y235" s="13"/>
      <c r="Z235" s="13"/>
      <c r="AA235" s="13"/>
      <c r="AB235" s="13"/>
      <c r="AC235" s="13"/>
      <c r="AD235" s="13"/>
      <c r="AE235" s="13"/>
      <c r="AT235" s="248" t="s">
        <v>144</v>
      </c>
      <c r="AU235" s="248" t="s">
        <v>86</v>
      </c>
      <c r="AV235" s="13" t="s">
        <v>86</v>
      </c>
      <c r="AW235" s="13" t="s">
        <v>33</v>
      </c>
      <c r="AX235" s="13" t="s">
        <v>84</v>
      </c>
      <c r="AY235" s="248" t="s">
        <v>132</v>
      </c>
    </row>
    <row r="236" s="2" customFormat="1" ht="16.5" customHeight="1">
      <c r="A236" s="39"/>
      <c r="B236" s="40"/>
      <c r="C236" s="220" t="s">
        <v>7</v>
      </c>
      <c r="D236" s="220" t="s">
        <v>135</v>
      </c>
      <c r="E236" s="221" t="s">
        <v>306</v>
      </c>
      <c r="F236" s="222" t="s">
        <v>307</v>
      </c>
      <c r="G236" s="223" t="s">
        <v>308</v>
      </c>
      <c r="H236" s="224">
        <v>8</v>
      </c>
      <c r="I236" s="225"/>
      <c r="J236" s="226">
        <f>ROUND(I236*H236,2)</f>
        <v>0</v>
      </c>
      <c r="K236" s="222" t="s">
        <v>139</v>
      </c>
      <c r="L236" s="45"/>
      <c r="M236" s="227" t="s">
        <v>1</v>
      </c>
      <c r="N236" s="228" t="s">
        <v>41</v>
      </c>
      <c r="O236" s="92"/>
      <c r="P236" s="229">
        <f>O236*H236</f>
        <v>0</v>
      </c>
      <c r="Q236" s="229">
        <v>0</v>
      </c>
      <c r="R236" s="229">
        <f>Q236*H236</f>
        <v>0</v>
      </c>
      <c r="S236" s="229">
        <v>0</v>
      </c>
      <c r="T236" s="230">
        <f>S236*H236</f>
        <v>0</v>
      </c>
      <c r="U236" s="39"/>
      <c r="V236" s="39"/>
      <c r="W236" s="39"/>
      <c r="X236" s="39"/>
      <c r="Y236" s="39"/>
      <c r="Z236" s="39"/>
      <c r="AA236" s="39"/>
      <c r="AB236" s="39"/>
      <c r="AC236" s="39"/>
      <c r="AD236" s="39"/>
      <c r="AE236" s="39"/>
      <c r="AR236" s="231" t="s">
        <v>140</v>
      </c>
      <c r="AT236" s="231" t="s">
        <v>135</v>
      </c>
      <c r="AU236" s="231" t="s">
        <v>86</v>
      </c>
      <c r="AY236" s="18" t="s">
        <v>132</v>
      </c>
      <c r="BE236" s="232">
        <f>IF(N236="základní",J236,0)</f>
        <v>0</v>
      </c>
      <c r="BF236" s="232">
        <f>IF(N236="snížená",J236,0)</f>
        <v>0</v>
      </c>
      <c r="BG236" s="232">
        <f>IF(N236="zákl. přenesená",J236,0)</f>
        <v>0</v>
      </c>
      <c r="BH236" s="232">
        <f>IF(N236="sníž. přenesená",J236,0)</f>
        <v>0</v>
      </c>
      <c r="BI236" s="232">
        <f>IF(N236="nulová",J236,0)</f>
        <v>0</v>
      </c>
      <c r="BJ236" s="18" t="s">
        <v>84</v>
      </c>
      <c r="BK236" s="232">
        <f>ROUND(I236*H236,2)</f>
        <v>0</v>
      </c>
      <c r="BL236" s="18" t="s">
        <v>140</v>
      </c>
      <c r="BM236" s="231" t="s">
        <v>309</v>
      </c>
    </row>
    <row r="237" s="2" customFormat="1">
      <c r="A237" s="39"/>
      <c r="B237" s="40"/>
      <c r="C237" s="41"/>
      <c r="D237" s="233" t="s">
        <v>142</v>
      </c>
      <c r="E237" s="41"/>
      <c r="F237" s="234" t="s">
        <v>310</v>
      </c>
      <c r="G237" s="41"/>
      <c r="H237" s="41"/>
      <c r="I237" s="235"/>
      <c r="J237" s="41"/>
      <c r="K237" s="41"/>
      <c r="L237" s="45"/>
      <c r="M237" s="236"/>
      <c r="N237" s="237"/>
      <c r="O237" s="92"/>
      <c r="P237" s="92"/>
      <c r="Q237" s="92"/>
      <c r="R237" s="92"/>
      <c r="S237" s="92"/>
      <c r="T237" s="93"/>
      <c r="U237" s="39"/>
      <c r="V237" s="39"/>
      <c r="W237" s="39"/>
      <c r="X237" s="39"/>
      <c r="Y237" s="39"/>
      <c r="Z237" s="39"/>
      <c r="AA237" s="39"/>
      <c r="AB237" s="39"/>
      <c r="AC237" s="39"/>
      <c r="AD237" s="39"/>
      <c r="AE237" s="39"/>
      <c r="AT237" s="18" t="s">
        <v>142</v>
      </c>
      <c r="AU237" s="18" t="s">
        <v>86</v>
      </c>
    </row>
    <row r="238" s="13" customFormat="1">
      <c r="A238" s="13"/>
      <c r="B238" s="238"/>
      <c r="C238" s="239"/>
      <c r="D238" s="233" t="s">
        <v>144</v>
      </c>
      <c r="E238" s="240" t="s">
        <v>1</v>
      </c>
      <c r="F238" s="241" t="s">
        <v>191</v>
      </c>
      <c r="G238" s="239"/>
      <c r="H238" s="242">
        <v>8</v>
      </c>
      <c r="I238" s="243"/>
      <c r="J238" s="239"/>
      <c r="K238" s="239"/>
      <c r="L238" s="244"/>
      <c r="M238" s="245"/>
      <c r="N238" s="246"/>
      <c r="O238" s="246"/>
      <c r="P238" s="246"/>
      <c r="Q238" s="246"/>
      <c r="R238" s="246"/>
      <c r="S238" s="246"/>
      <c r="T238" s="247"/>
      <c r="U238" s="13"/>
      <c r="V238" s="13"/>
      <c r="W238" s="13"/>
      <c r="X238" s="13"/>
      <c r="Y238" s="13"/>
      <c r="Z238" s="13"/>
      <c r="AA238" s="13"/>
      <c r="AB238" s="13"/>
      <c r="AC238" s="13"/>
      <c r="AD238" s="13"/>
      <c r="AE238" s="13"/>
      <c r="AT238" s="248" t="s">
        <v>144</v>
      </c>
      <c r="AU238" s="248" t="s">
        <v>86</v>
      </c>
      <c r="AV238" s="13" t="s">
        <v>86</v>
      </c>
      <c r="AW238" s="13" t="s">
        <v>33</v>
      </c>
      <c r="AX238" s="13" t="s">
        <v>84</v>
      </c>
      <c r="AY238" s="248" t="s">
        <v>132</v>
      </c>
    </row>
    <row r="239" s="2" customFormat="1" ht="16.5" customHeight="1">
      <c r="A239" s="39"/>
      <c r="B239" s="40"/>
      <c r="C239" s="220" t="s">
        <v>167</v>
      </c>
      <c r="D239" s="220" t="s">
        <v>135</v>
      </c>
      <c r="E239" s="221" t="s">
        <v>311</v>
      </c>
      <c r="F239" s="222" t="s">
        <v>312</v>
      </c>
      <c r="G239" s="223" t="s">
        <v>308</v>
      </c>
      <c r="H239" s="224">
        <v>42</v>
      </c>
      <c r="I239" s="225"/>
      <c r="J239" s="226">
        <f>ROUND(I239*H239,2)</f>
        <v>0</v>
      </c>
      <c r="K239" s="222" t="s">
        <v>139</v>
      </c>
      <c r="L239" s="45"/>
      <c r="M239" s="227" t="s">
        <v>1</v>
      </c>
      <c r="N239" s="228" t="s">
        <v>41</v>
      </c>
      <c r="O239" s="92"/>
      <c r="P239" s="229">
        <f>O239*H239</f>
        <v>0</v>
      </c>
      <c r="Q239" s="229">
        <v>0</v>
      </c>
      <c r="R239" s="229">
        <f>Q239*H239</f>
        <v>0</v>
      </c>
      <c r="S239" s="229">
        <v>0</v>
      </c>
      <c r="T239" s="230">
        <f>S239*H239</f>
        <v>0</v>
      </c>
      <c r="U239" s="39"/>
      <c r="V239" s="39"/>
      <c r="W239" s="39"/>
      <c r="X239" s="39"/>
      <c r="Y239" s="39"/>
      <c r="Z239" s="39"/>
      <c r="AA239" s="39"/>
      <c r="AB239" s="39"/>
      <c r="AC239" s="39"/>
      <c r="AD239" s="39"/>
      <c r="AE239" s="39"/>
      <c r="AR239" s="231" t="s">
        <v>140</v>
      </c>
      <c r="AT239" s="231" t="s">
        <v>135</v>
      </c>
      <c r="AU239" s="231" t="s">
        <v>86</v>
      </c>
      <c r="AY239" s="18" t="s">
        <v>132</v>
      </c>
      <c r="BE239" s="232">
        <f>IF(N239="základní",J239,0)</f>
        <v>0</v>
      </c>
      <c r="BF239" s="232">
        <f>IF(N239="snížená",J239,0)</f>
        <v>0</v>
      </c>
      <c r="BG239" s="232">
        <f>IF(N239="zákl. přenesená",J239,0)</f>
        <v>0</v>
      </c>
      <c r="BH239" s="232">
        <f>IF(N239="sníž. přenesená",J239,0)</f>
        <v>0</v>
      </c>
      <c r="BI239" s="232">
        <f>IF(N239="nulová",J239,0)</f>
        <v>0</v>
      </c>
      <c r="BJ239" s="18" t="s">
        <v>84</v>
      </c>
      <c r="BK239" s="232">
        <f>ROUND(I239*H239,2)</f>
        <v>0</v>
      </c>
      <c r="BL239" s="18" t="s">
        <v>140</v>
      </c>
      <c r="BM239" s="231" t="s">
        <v>313</v>
      </c>
    </row>
    <row r="240" s="2" customFormat="1">
      <c r="A240" s="39"/>
      <c r="B240" s="40"/>
      <c r="C240" s="41"/>
      <c r="D240" s="233" t="s">
        <v>142</v>
      </c>
      <c r="E240" s="41"/>
      <c r="F240" s="234" t="s">
        <v>314</v>
      </c>
      <c r="G240" s="41"/>
      <c r="H240" s="41"/>
      <c r="I240" s="235"/>
      <c r="J240" s="41"/>
      <c r="K240" s="41"/>
      <c r="L240" s="45"/>
      <c r="M240" s="236"/>
      <c r="N240" s="237"/>
      <c r="O240" s="92"/>
      <c r="P240" s="92"/>
      <c r="Q240" s="92"/>
      <c r="R240" s="92"/>
      <c r="S240" s="92"/>
      <c r="T240" s="93"/>
      <c r="U240" s="39"/>
      <c r="V240" s="39"/>
      <c r="W240" s="39"/>
      <c r="X240" s="39"/>
      <c r="Y240" s="39"/>
      <c r="Z240" s="39"/>
      <c r="AA240" s="39"/>
      <c r="AB240" s="39"/>
      <c r="AC240" s="39"/>
      <c r="AD240" s="39"/>
      <c r="AE240" s="39"/>
      <c r="AT240" s="18" t="s">
        <v>142</v>
      </c>
      <c r="AU240" s="18" t="s">
        <v>86</v>
      </c>
    </row>
    <row r="241" s="14" customFormat="1">
      <c r="A241" s="14"/>
      <c r="B241" s="249"/>
      <c r="C241" s="250"/>
      <c r="D241" s="233" t="s">
        <v>144</v>
      </c>
      <c r="E241" s="251" t="s">
        <v>1</v>
      </c>
      <c r="F241" s="252" t="s">
        <v>315</v>
      </c>
      <c r="G241" s="250"/>
      <c r="H241" s="251" t="s">
        <v>1</v>
      </c>
      <c r="I241" s="253"/>
      <c r="J241" s="250"/>
      <c r="K241" s="250"/>
      <c r="L241" s="254"/>
      <c r="M241" s="255"/>
      <c r="N241" s="256"/>
      <c r="O241" s="256"/>
      <c r="P241" s="256"/>
      <c r="Q241" s="256"/>
      <c r="R241" s="256"/>
      <c r="S241" s="256"/>
      <c r="T241" s="257"/>
      <c r="U241" s="14"/>
      <c r="V241" s="14"/>
      <c r="W241" s="14"/>
      <c r="X241" s="14"/>
      <c r="Y241" s="14"/>
      <c r="Z241" s="14"/>
      <c r="AA241" s="14"/>
      <c r="AB241" s="14"/>
      <c r="AC241" s="14"/>
      <c r="AD241" s="14"/>
      <c r="AE241" s="14"/>
      <c r="AT241" s="258" t="s">
        <v>144</v>
      </c>
      <c r="AU241" s="258" t="s">
        <v>86</v>
      </c>
      <c r="AV241" s="14" t="s">
        <v>84</v>
      </c>
      <c r="AW241" s="14" t="s">
        <v>33</v>
      </c>
      <c r="AX241" s="14" t="s">
        <v>76</v>
      </c>
      <c r="AY241" s="258" t="s">
        <v>132</v>
      </c>
    </row>
    <row r="242" s="13" customFormat="1">
      <c r="A242" s="13"/>
      <c r="B242" s="238"/>
      <c r="C242" s="239"/>
      <c r="D242" s="233" t="s">
        <v>144</v>
      </c>
      <c r="E242" s="240" t="s">
        <v>1</v>
      </c>
      <c r="F242" s="241" t="s">
        <v>316</v>
      </c>
      <c r="G242" s="239"/>
      <c r="H242" s="242">
        <v>28</v>
      </c>
      <c r="I242" s="243"/>
      <c r="J242" s="239"/>
      <c r="K242" s="239"/>
      <c r="L242" s="244"/>
      <c r="M242" s="245"/>
      <c r="N242" s="246"/>
      <c r="O242" s="246"/>
      <c r="P242" s="246"/>
      <c r="Q242" s="246"/>
      <c r="R242" s="246"/>
      <c r="S242" s="246"/>
      <c r="T242" s="247"/>
      <c r="U242" s="13"/>
      <c r="V242" s="13"/>
      <c r="W242" s="13"/>
      <c r="X242" s="13"/>
      <c r="Y242" s="13"/>
      <c r="Z242" s="13"/>
      <c r="AA242" s="13"/>
      <c r="AB242" s="13"/>
      <c r="AC242" s="13"/>
      <c r="AD242" s="13"/>
      <c r="AE242" s="13"/>
      <c r="AT242" s="248" t="s">
        <v>144</v>
      </c>
      <c r="AU242" s="248" t="s">
        <v>86</v>
      </c>
      <c r="AV242" s="13" t="s">
        <v>86</v>
      </c>
      <c r="AW242" s="13" t="s">
        <v>33</v>
      </c>
      <c r="AX242" s="13" t="s">
        <v>76</v>
      </c>
      <c r="AY242" s="248" t="s">
        <v>132</v>
      </c>
    </row>
    <row r="243" s="14" customFormat="1">
      <c r="A243" s="14"/>
      <c r="B243" s="249"/>
      <c r="C243" s="250"/>
      <c r="D243" s="233" t="s">
        <v>144</v>
      </c>
      <c r="E243" s="251" t="s">
        <v>1</v>
      </c>
      <c r="F243" s="252" t="s">
        <v>317</v>
      </c>
      <c r="G243" s="250"/>
      <c r="H243" s="251" t="s">
        <v>1</v>
      </c>
      <c r="I243" s="253"/>
      <c r="J243" s="250"/>
      <c r="K243" s="250"/>
      <c r="L243" s="254"/>
      <c r="M243" s="255"/>
      <c r="N243" s="256"/>
      <c r="O243" s="256"/>
      <c r="P243" s="256"/>
      <c r="Q243" s="256"/>
      <c r="R243" s="256"/>
      <c r="S243" s="256"/>
      <c r="T243" s="257"/>
      <c r="U243" s="14"/>
      <c r="V243" s="14"/>
      <c r="W243" s="14"/>
      <c r="X243" s="14"/>
      <c r="Y243" s="14"/>
      <c r="Z243" s="14"/>
      <c r="AA243" s="14"/>
      <c r="AB243" s="14"/>
      <c r="AC243" s="14"/>
      <c r="AD243" s="14"/>
      <c r="AE243" s="14"/>
      <c r="AT243" s="258" t="s">
        <v>144</v>
      </c>
      <c r="AU243" s="258" t="s">
        <v>86</v>
      </c>
      <c r="AV243" s="14" t="s">
        <v>84</v>
      </c>
      <c r="AW243" s="14" t="s">
        <v>33</v>
      </c>
      <c r="AX243" s="14" t="s">
        <v>76</v>
      </c>
      <c r="AY243" s="258" t="s">
        <v>132</v>
      </c>
    </row>
    <row r="244" s="13" customFormat="1">
      <c r="A244" s="13"/>
      <c r="B244" s="238"/>
      <c r="C244" s="239"/>
      <c r="D244" s="233" t="s">
        <v>144</v>
      </c>
      <c r="E244" s="240" t="s">
        <v>1</v>
      </c>
      <c r="F244" s="241" t="s">
        <v>318</v>
      </c>
      <c r="G244" s="239"/>
      <c r="H244" s="242">
        <v>14</v>
      </c>
      <c r="I244" s="243"/>
      <c r="J244" s="239"/>
      <c r="K244" s="239"/>
      <c r="L244" s="244"/>
      <c r="M244" s="245"/>
      <c r="N244" s="246"/>
      <c r="O244" s="246"/>
      <c r="P244" s="246"/>
      <c r="Q244" s="246"/>
      <c r="R244" s="246"/>
      <c r="S244" s="246"/>
      <c r="T244" s="247"/>
      <c r="U244" s="13"/>
      <c r="V244" s="13"/>
      <c r="W244" s="13"/>
      <c r="X244" s="13"/>
      <c r="Y244" s="13"/>
      <c r="Z244" s="13"/>
      <c r="AA244" s="13"/>
      <c r="AB244" s="13"/>
      <c r="AC244" s="13"/>
      <c r="AD244" s="13"/>
      <c r="AE244" s="13"/>
      <c r="AT244" s="248" t="s">
        <v>144</v>
      </c>
      <c r="AU244" s="248" t="s">
        <v>86</v>
      </c>
      <c r="AV244" s="13" t="s">
        <v>86</v>
      </c>
      <c r="AW244" s="13" t="s">
        <v>33</v>
      </c>
      <c r="AX244" s="13" t="s">
        <v>76</v>
      </c>
      <c r="AY244" s="248" t="s">
        <v>132</v>
      </c>
    </row>
    <row r="245" s="15" customFormat="1">
      <c r="A245" s="15"/>
      <c r="B245" s="259"/>
      <c r="C245" s="260"/>
      <c r="D245" s="233" t="s">
        <v>144</v>
      </c>
      <c r="E245" s="261" t="s">
        <v>104</v>
      </c>
      <c r="F245" s="262" t="s">
        <v>159</v>
      </c>
      <c r="G245" s="260"/>
      <c r="H245" s="263">
        <v>42</v>
      </c>
      <c r="I245" s="264"/>
      <c r="J245" s="260"/>
      <c r="K245" s="260"/>
      <c r="L245" s="265"/>
      <c r="M245" s="266"/>
      <c r="N245" s="267"/>
      <c r="O245" s="267"/>
      <c r="P245" s="267"/>
      <c r="Q245" s="267"/>
      <c r="R245" s="267"/>
      <c r="S245" s="267"/>
      <c r="T245" s="268"/>
      <c r="U245" s="15"/>
      <c r="V245" s="15"/>
      <c r="W245" s="15"/>
      <c r="X245" s="15"/>
      <c r="Y245" s="15"/>
      <c r="Z245" s="15"/>
      <c r="AA245" s="15"/>
      <c r="AB245" s="15"/>
      <c r="AC245" s="15"/>
      <c r="AD245" s="15"/>
      <c r="AE245" s="15"/>
      <c r="AT245" s="269" t="s">
        <v>144</v>
      </c>
      <c r="AU245" s="269" t="s">
        <v>86</v>
      </c>
      <c r="AV245" s="15" t="s">
        <v>140</v>
      </c>
      <c r="AW245" s="15" t="s">
        <v>33</v>
      </c>
      <c r="AX245" s="15" t="s">
        <v>84</v>
      </c>
      <c r="AY245" s="269" t="s">
        <v>132</v>
      </c>
    </row>
    <row r="246" s="2" customFormat="1" ht="16.5" customHeight="1">
      <c r="A246" s="39"/>
      <c r="B246" s="40"/>
      <c r="C246" s="220" t="s">
        <v>319</v>
      </c>
      <c r="D246" s="220" t="s">
        <v>135</v>
      </c>
      <c r="E246" s="221" t="s">
        <v>320</v>
      </c>
      <c r="F246" s="222" t="s">
        <v>321</v>
      </c>
      <c r="G246" s="223" t="s">
        <v>308</v>
      </c>
      <c r="H246" s="224">
        <v>2</v>
      </c>
      <c r="I246" s="225"/>
      <c r="J246" s="226">
        <f>ROUND(I246*H246,2)</f>
        <v>0</v>
      </c>
      <c r="K246" s="222" t="s">
        <v>139</v>
      </c>
      <c r="L246" s="45"/>
      <c r="M246" s="227" t="s">
        <v>1</v>
      </c>
      <c r="N246" s="228" t="s">
        <v>41</v>
      </c>
      <c r="O246" s="92"/>
      <c r="P246" s="229">
        <f>O246*H246</f>
        <v>0</v>
      </c>
      <c r="Q246" s="229">
        <v>0</v>
      </c>
      <c r="R246" s="229">
        <f>Q246*H246</f>
        <v>0</v>
      </c>
      <c r="S246" s="229">
        <v>0</v>
      </c>
      <c r="T246" s="230">
        <f>S246*H246</f>
        <v>0</v>
      </c>
      <c r="U246" s="39"/>
      <c r="V246" s="39"/>
      <c r="W246" s="39"/>
      <c r="X246" s="39"/>
      <c r="Y246" s="39"/>
      <c r="Z246" s="39"/>
      <c r="AA246" s="39"/>
      <c r="AB246" s="39"/>
      <c r="AC246" s="39"/>
      <c r="AD246" s="39"/>
      <c r="AE246" s="39"/>
      <c r="AR246" s="231" t="s">
        <v>140</v>
      </c>
      <c r="AT246" s="231" t="s">
        <v>135</v>
      </c>
      <c r="AU246" s="231" t="s">
        <v>86</v>
      </c>
      <c r="AY246" s="18" t="s">
        <v>132</v>
      </c>
      <c r="BE246" s="232">
        <f>IF(N246="základní",J246,0)</f>
        <v>0</v>
      </c>
      <c r="BF246" s="232">
        <f>IF(N246="snížená",J246,0)</f>
        <v>0</v>
      </c>
      <c r="BG246" s="232">
        <f>IF(N246="zákl. přenesená",J246,0)</f>
        <v>0</v>
      </c>
      <c r="BH246" s="232">
        <f>IF(N246="sníž. přenesená",J246,0)</f>
        <v>0</v>
      </c>
      <c r="BI246" s="232">
        <f>IF(N246="nulová",J246,0)</f>
        <v>0</v>
      </c>
      <c r="BJ246" s="18" t="s">
        <v>84</v>
      </c>
      <c r="BK246" s="232">
        <f>ROUND(I246*H246,2)</f>
        <v>0</v>
      </c>
      <c r="BL246" s="18" t="s">
        <v>140</v>
      </c>
      <c r="BM246" s="231" t="s">
        <v>322</v>
      </c>
    </row>
    <row r="247" s="2" customFormat="1">
      <c r="A247" s="39"/>
      <c r="B247" s="40"/>
      <c r="C247" s="41"/>
      <c r="D247" s="233" t="s">
        <v>142</v>
      </c>
      <c r="E247" s="41"/>
      <c r="F247" s="234" t="s">
        <v>323</v>
      </c>
      <c r="G247" s="41"/>
      <c r="H247" s="41"/>
      <c r="I247" s="235"/>
      <c r="J247" s="41"/>
      <c r="K247" s="41"/>
      <c r="L247" s="45"/>
      <c r="M247" s="236"/>
      <c r="N247" s="237"/>
      <c r="O247" s="92"/>
      <c r="P247" s="92"/>
      <c r="Q247" s="92"/>
      <c r="R247" s="92"/>
      <c r="S247" s="92"/>
      <c r="T247" s="93"/>
      <c r="U247" s="39"/>
      <c r="V247" s="39"/>
      <c r="W247" s="39"/>
      <c r="X247" s="39"/>
      <c r="Y247" s="39"/>
      <c r="Z247" s="39"/>
      <c r="AA247" s="39"/>
      <c r="AB247" s="39"/>
      <c r="AC247" s="39"/>
      <c r="AD247" s="39"/>
      <c r="AE247" s="39"/>
      <c r="AT247" s="18" t="s">
        <v>142</v>
      </c>
      <c r="AU247" s="18" t="s">
        <v>86</v>
      </c>
    </row>
    <row r="248" s="2" customFormat="1" ht="16.5" customHeight="1">
      <c r="A248" s="39"/>
      <c r="B248" s="40"/>
      <c r="C248" s="220" t="s">
        <v>324</v>
      </c>
      <c r="D248" s="220" t="s">
        <v>135</v>
      </c>
      <c r="E248" s="221" t="s">
        <v>325</v>
      </c>
      <c r="F248" s="222" t="s">
        <v>326</v>
      </c>
      <c r="G248" s="223" t="s">
        <v>308</v>
      </c>
      <c r="H248" s="224">
        <v>34</v>
      </c>
      <c r="I248" s="225"/>
      <c r="J248" s="226">
        <f>ROUND(I248*H248,2)</f>
        <v>0</v>
      </c>
      <c r="K248" s="222" t="s">
        <v>139</v>
      </c>
      <c r="L248" s="45"/>
      <c r="M248" s="227" t="s">
        <v>1</v>
      </c>
      <c r="N248" s="228" t="s">
        <v>41</v>
      </c>
      <c r="O248" s="92"/>
      <c r="P248" s="229">
        <f>O248*H248</f>
        <v>0</v>
      </c>
      <c r="Q248" s="229">
        <v>0</v>
      </c>
      <c r="R248" s="229">
        <f>Q248*H248</f>
        <v>0</v>
      </c>
      <c r="S248" s="229">
        <v>0</v>
      </c>
      <c r="T248" s="230">
        <f>S248*H248</f>
        <v>0</v>
      </c>
      <c r="U248" s="39"/>
      <c r="V248" s="39"/>
      <c r="W248" s="39"/>
      <c r="X248" s="39"/>
      <c r="Y248" s="39"/>
      <c r="Z248" s="39"/>
      <c r="AA248" s="39"/>
      <c r="AB248" s="39"/>
      <c r="AC248" s="39"/>
      <c r="AD248" s="39"/>
      <c r="AE248" s="39"/>
      <c r="AR248" s="231" t="s">
        <v>140</v>
      </c>
      <c r="AT248" s="231" t="s">
        <v>135</v>
      </c>
      <c r="AU248" s="231" t="s">
        <v>86</v>
      </c>
      <c r="AY248" s="18" t="s">
        <v>132</v>
      </c>
      <c r="BE248" s="232">
        <f>IF(N248="základní",J248,0)</f>
        <v>0</v>
      </c>
      <c r="BF248" s="232">
        <f>IF(N248="snížená",J248,0)</f>
        <v>0</v>
      </c>
      <c r="BG248" s="232">
        <f>IF(N248="zákl. přenesená",J248,0)</f>
        <v>0</v>
      </c>
      <c r="BH248" s="232">
        <f>IF(N248="sníž. přenesená",J248,0)</f>
        <v>0</v>
      </c>
      <c r="BI248" s="232">
        <f>IF(N248="nulová",J248,0)</f>
        <v>0</v>
      </c>
      <c r="BJ248" s="18" t="s">
        <v>84</v>
      </c>
      <c r="BK248" s="232">
        <f>ROUND(I248*H248,2)</f>
        <v>0</v>
      </c>
      <c r="BL248" s="18" t="s">
        <v>140</v>
      </c>
      <c r="BM248" s="231" t="s">
        <v>327</v>
      </c>
    </row>
    <row r="249" s="2" customFormat="1">
      <c r="A249" s="39"/>
      <c r="B249" s="40"/>
      <c r="C249" s="41"/>
      <c r="D249" s="233" t="s">
        <v>142</v>
      </c>
      <c r="E249" s="41"/>
      <c r="F249" s="234" t="s">
        <v>328</v>
      </c>
      <c r="G249" s="41"/>
      <c r="H249" s="41"/>
      <c r="I249" s="235"/>
      <c r="J249" s="41"/>
      <c r="K249" s="41"/>
      <c r="L249" s="45"/>
      <c r="M249" s="236"/>
      <c r="N249" s="237"/>
      <c r="O249" s="92"/>
      <c r="P249" s="92"/>
      <c r="Q249" s="92"/>
      <c r="R249" s="92"/>
      <c r="S249" s="92"/>
      <c r="T249" s="93"/>
      <c r="U249" s="39"/>
      <c r="V249" s="39"/>
      <c r="W249" s="39"/>
      <c r="X249" s="39"/>
      <c r="Y249" s="39"/>
      <c r="Z249" s="39"/>
      <c r="AA249" s="39"/>
      <c r="AB249" s="39"/>
      <c r="AC249" s="39"/>
      <c r="AD249" s="39"/>
      <c r="AE249" s="39"/>
      <c r="AT249" s="18" t="s">
        <v>142</v>
      </c>
      <c r="AU249" s="18" t="s">
        <v>86</v>
      </c>
    </row>
    <row r="250" s="13" customFormat="1">
      <c r="A250" s="13"/>
      <c r="B250" s="238"/>
      <c r="C250" s="239"/>
      <c r="D250" s="233" t="s">
        <v>144</v>
      </c>
      <c r="E250" s="240" t="s">
        <v>1</v>
      </c>
      <c r="F250" s="241" t="s">
        <v>329</v>
      </c>
      <c r="G250" s="239"/>
      <c r="H250" s="242">
        <v>34</v>
      </c>
      <c r="I250" s="243"/>
      <c r="J250" s="239"/>
      <c r="K250" s="239"/>
      <c r="L250" s="244"/>
      <c r="M250" s="245"/>
      <c r="N250" s="246"/>
      <c r="O250" s="246"/>
      <c r="P250" s="246"/>
      <c r="Q250" s="246"/>
      <c r="R250" s="246"/>
      <c r="S250" s="246"/>
      <c r="T250" s="247"/>
      <c r="U250" s="13"/>
      <c r="V250" s="13"/>
      <c r="W250" s="13"/>
      <c r="X250" s="13"/>
      <c r="Y250" s="13"/>
      <c r="Z250" s="13"/>
      <c r="AA250" s="13"/>
      <c r="AB250" s="13"/>
      <c r="AC250" s="13"/>
      <c r="AD250" s="13"/>
      <c r="AE250" s="13"/>
      <c r="AT250" s="248" t="s">
        <v>144</v>
      </c>
      <c r="AU250" s="248" t="s">
        <v>86</v>
      </c>
      <c r="AV250" s="13" t="s">
        <v>86</v>
      </c>
      <c r="AW250" s="13" t="s">
        <v>33</v>
      </c>
      <c r="AX250" s="13" t="s">
        <v>84</v>
      </c>
      <c r="AY250" s="248" t="s">
        <v>132</v>
      </c>
    </row>
    <row r="251" s="2" customFormat="1" ht="16.5" customHeight="1">
      <c r="A251" s="39"/>
      <c r="B251" s="40"/>
      <c r="C251" s="220" t="s">
        <v>330</v>
      </c>
      <c r="D251" s="220" t="s">
        <v>135</v>
      </c>
      <c r="E251" s="221" t="s">
        <v>331</v>
      </c>
      <c r="F251" s="222" t="s">
        <v>332</v>
      </c>
      <c r="G251" s="223" t="s">
        <v>177</v>
      </c>
      <c r="H251" s="224">
        <v>1848</v>
      </c>
      <c r="I251" s="225"/>
      <c r="J251" s="226">
        <f>ROUND(I251*H251,2)</f>
        <v>0</v>
      </c>
      <c r="K251" s="222" t="s">
        <v>139</v>
      </c>
      <c r="L251" s="45"/>
      <c r="M251" s="227" t="s">
        <v>1</v>
      </c>
      <c r="N251" s="228" t="s">
        <v>41</v>
      </c>
      <c r="O251" s="92"/>
      <c r="P251" s="229">
        <f>O251*H251</f>
        <v>0</v>
      </c>
      <c r="Q251" s="229">
        <v>0</v>
      </c>
      <c r="R251" s="229">
        <f>Q251*H251</f>
        <v>0</v>
      </c>
      <c r="S251" s="229">
        <v>0</v>
      </c>
      <c r="T251" s="230">
        <f>S251*H251</f>
        <v>0</v>
      </c>
      <c r="U251" s="39"/>
      <c r="V251" s="39"/>
      <c r="W251" s="39"/>
      <c r="X251" s="39"/>
      <c r="Y251" s="39"/>
      <c r="Z251" s="39"/>
      <c r="AA251" s="39"/>
      <c r="AB251" s="39"/>
      <c r="AC251" s="39"/>
      <c r="AD251" s="39"/>
      <c r="AE251" s="39"/>
      <c r="AR251" s="231" t="s">
        <v>140</v>
      </c>
      <c r="AT251" s="231" t="s">
        <v>135</v>
      </c>
      <c r="AU251" s="231" t="s">
        <v>86</v>
      </c>
      <c r="AY251" s="18" t="s">
        <v>132</v>
      </c>
      <c r="BE251" s="232">
        <f>IF(N251="základní",J251,0)</f>
        <v>0</v>
      </c>
      <c r="BF251" s="232">
        <f>IF(N251="snížená",J251,0)</f>
        <v>0</v>
      </c>
      <c r="BG251" s="232">
        <f>IF(N251="zákl. přenesená",J251,0)</f>
        <v>0</v>
      </c>
      <c r="BH251" s="232">
        <f>IF(N251="sníž. přenesená",J251,0)</f>
        <v>0</v>
      </c>
      <c r="BI251" s="232">
        <f>IF(N251="nulová",J251,0)</f>
        <v>0</v>
      </c>
      <c r="BJ251" s="18" t="s">
        <v>84</v>
      </c>
      <c r="BK251" s="232">
        <f>ROUND(I251*H251,2)</f>
        <v>0</v>
      </c>
      <c r="BL251" s="18" t="s">
        <v>140</v>
      </c>
      <c r="BM251" s="231" t="s">
        <v>333</v>
      </c>
    </row>
    <row r="252" s="2" customFormat="1">
      <c r="A252" s="39"/>
      <c r="B252" s="40"/>
      <c r="C252" s="41"/>
      <c r="D252" s="233" t="s">
        <v>142</v>
      </c>
      <c r="E252" s="41"/>
      <c r="F252" s="234" t="s">
        <v>334</v>
      </c>
      <c r="G252" s="41"/>
      <c r="H252" s="41"/>
      <c r="I252" s="235"/>
      <c r="J252" s="41"/>
      <c r="K252" s="41"/>
      <c r="L252" s="45"/>
      <c r="M252" s="236"/>
      <c r="N252" s="237"/>
      <c r="O252" s="92"/>
      <c r="P252" s="92"/>
      <c r="Q252" s="92"/>
      <c r="R252" s="92"/>
      <c r="S252" s="92"/>
      <c r="T252" s="93"/>
      <c r="U252" s="39"/>
      <c r="V252" s="39"/>
      <c r="W252" s="39"/>
      <c r="X252" s="39"/>
      <c r="Y252" s="39"/>
      <c r="Z252" s="39"/>
      <c r="AA252" s="39"/>
      <c r="AB252" s="39"/>
      <c r="AC252" s="39"/>
      <c r="AD252" s="39"/>
      <c r="AE252" s="39"/>
      <c r="AT252" s="18" t="s">
        <v>142</v>
      </c>
      <c r="AU252" s="18" t="s">
        <v>86</v>
      </c>
    </row>
    <row r="253" s="13" customFormat="1">
      <c r="A253" s="13"/>
      <c r="B253" s="238"/>
      <c r="C253" s="239"/>
      <c r="D253" s="233" t="s">
        <v>144</v>
      </c>
      <c r="E253" s="240" t="s">
        <v>1</v>
      </c>
      <c r="F253" s="241" t="s">
        <v>98</v>
      </c>
      <c r="G253" s="239"/>
      <c r="H253" s="242">
        <v>1848</v>
      </c>
      <c r="I253" s="243"/>
      <c r="J253" s="239"/>
      <c r="K253" s="239"/>
      <c r="L253" s="244"/>
      <c r="M253" s="245"/>
      <c r="N253" s="246"/>
      <c r="O253" s="246"/>
      <c r="P253" s="246"/>
      <c r="Q253" s="246"/>
      <c r="R253" s="246"/>
      <c r="S253" s="246"/>
      <c r="T253" s="247"/>
      <c r="U253" s="13"/>
      <c r="V253" s="13"/>
      <c r="W253" s="13"/>
      <c r="X253" s="13"/>
      <c r="Y253" s="13"/>
      <c r="Z253" s="13"/>
      <c r="AA253" s="13"/>
      <c r="AB253" s="13"/>
      <c r="AC253" s="13"/>
      <c r="AD253" s="13"/>
      <c r="AE253" s="13"/>
      <c r="AT253" s="248" t="s">
        <v>144</v>
      </c>
      <c r="AU253" s="248" t="s">
        <v>86</v>
      </c>
      <c r="AV253" s="13" t="s">
        <v>86</v>
      </c>
      <c r="AW253" s="13" t="s">
        <v>33</v>
      </c>
      <c r="AX253" s="13" t="s">
        <v>84</v>
      </c>
      <c r="AY253" s="248" t="s">
        <v>132</v>
      </c>
    </row>
    <row r="254" s="2" customFormat="1" ht="16.5" customHeight="1">
      <c r="A254" s="39"/>
      <c r="B254" s="40"/>
      <c r="C254" s="282" t="s">
        <v>335</v>
      </c>
      <c r="D254" s="282" t="s">
        <v>336</v>
      </c>
      <c r="E254" s="283" t="s">
        <v>337</v>
      </c>
      <c r="F254" s="284" t="s">
        <v>338</v>
      </c>
      <c r="G254" s="285" t="s">
        <v>185</v>
      </c>
      <c r="H254" s="286">
        <v>1176.672</v>
      </c>
      <c r="I254" s="287"/>
      <c r="J254" s="288">
        <f>ROUND(I254*H254,2)</f>
        <v>0</v>
      </c>
      <c r="K254" s="284" t="s">
        <v>139</v>
      </c>
      <c r="L254" s="289"/>
      <c r="M254" s="290" t="s">
        <v>1</v>
      </c>
      <c r="N254" s="291" t="s">
        <v>41</v>
      </c>
      <c r="O254" s="92"/>
      <c r="P254" s="229">
        <f>O254*H254</f>
        <v>0</v>
      </c>
      <c r="Q254" s="229">
        <v>1</v>
      </c>
      <c r="R254" s="229">
        <f>Q254*H254</f>
        <v>1176.672</v>
      </c>
      <c r="S254" s="229">
        <v>0</v>
      </c>
      <c r="T254" s="230">
        <f>S254*H254</f>
        <v>0</v>
      </c>
      <c r="U254" s="39"/>
      <c r="V254" s="39"/>
      <c r="W254" s="39"/>
      <c r="X254" s="39"/>
      <c r="Y254" s="39"/>
      <c r="Z254" s="39"/>
      <c r="AA254" s="39"/>
      <c r="AB254" s="39"/>
      <c r="AC254" s="39"/>
      <c r="AD254" s="39"/>
      <c r="AE254" s="39"/>
      <c r="AR254" s="231" t="s">
        <v>339</v>
      </c>
      <c r="AT254" s="231" t="s">
        <v>336</v>
      </c>
      <c r="AU254" s="231" t="s">
        <v>86</v>
      </c>
      <c r="AY254" s="18" t="s">
        <v>132</v>
      </c>
      <c r="BE254" s="232">
        <f>IF(N254="základní",J254,0)</f>
        <v>0</v>
      </c>
      <c r="BF254" s="232">
        <f>IF(N254="snížená",J254,0)</f>
        <v>0</v>
      </c>
      <c r="BG254" s="232">
        <f>IF(N254="zákl. přenesená",J254,0)</f>
        <v>0</v>
      </c>
      <c r="BH254" s="232">
        <f>IF(N254="sníž. přenesená",J254,0)</f>
        <v>0</v>
      </c>
      <c r="BI254" s="232">
        <f>IF(N254="nulová",J254,0)</f>
        <v>0</v>
      </c>
      <c r="BJ254" s="18" t="s">
        <v>84</v>
      </c>
      <c r="BK254" s="232">
        <f>ROUND(I254*H254,2)</f>
        <v>0</v>
      </c>
      <c r="BL254" s="18" t="s">
        <v>339</v>
      </c>
      <c r="BM254" s="231" t="s">
        <v>340</v>
      </c>
    </row>
    <row r="255" s="2" customFormat="1">
      <c r="A255" s="39"/>
      <c r="B255" s="40"/>
      <c r="C255" s="41"/>
      <c r="D255" s="233" t="s">
        <v>142</v>
      </c>
      <c r="E255" s="41"/>
      <c r="F255" s="234" t="s">
        <v>338</v>
      </c>
      <c r="G255" s="41"/>
      <c r="H255" s="41"/>
      <c r="I255" s="235"/>
      <c r="J255" s="41"/>
      <c r="K255" s="41"/>
      <c r="L255" s="45"/>
      <c r="M255" s="236"/>
      <c r="N255" s="237"/>
      <c r="O255" s="92"/>
      <c r="P255" s="92"/>
      <c r="Q255" s="92"/>
      <c r="R255" s="92"/>
      <c r="S255" s="92"/>
      <c r="T255" s="93"/>
      <c r="U255" s="39"/>
      <c r="V255" s="39"/>
      <c r="W255" s="39"/>
      <c r="X255" s="39"/>
      <c r="Y255" s="39"/>
      <c r="Z255" s="39"/>
      <c r="AA255" s="39"/>
      <c r="AB255" s="39"/>
      <c r="AC255" s="39"/>
      <c r="AD255" s="39"/>
      <c r="AE255" s="39"/>
      <c r="AT255" s="18" t="s">
        <v>142</v>
      </c>
      <c r="AU255" s="18" t="s">
        <v>86</v>
      </c>
    </row>
    <row r="256" s="13" customFormat="1">
      <c r="A256" s="13"/>
      <c r="B256" s="238"/>
      <c r="C256" s="239"/>
      <c r="D256" s="233" t="s">
        <v>144</v>
      </c>
      <c r="E256" s="240" t="s">
        <v>1</v>
      </c>
      <c r="F256" s="241" t="s">
        <v>341</v>
      </c>
      <c r="G256" s="239"/>
      <c r="H256" s="242">
        <v>1176.672</v>
      </c>
      <c r="I256" s="243"/>
      <c r="J256" s="239"/>
      <c r="K256" s="239"/>
      <c r="L256" s="244"/>
      <c r="M256" s="245"/>
      <c r="N256" s="246"/>
      <c r="O256" s="246"/>
      <c r="P256" s="246"/>
      <c r="Q256" s="246"/>
      <c r="R256" s="246"/>
      <c r="S256" s="246"/>
      <c r="T256" s="247"/>
      <c r="U256" s="13"/>
      <c r="V256" s="13"/>
      <c r="W256" s="13"/>
      <c r="X256" s="13"/>
      <c r="Y256" s="13"/>
      <c r="Z256" s="13"/>
      <c r="AA256" s="13"/>
      <c r="AB256" s="13"/>
      <c r="AC256" s="13"/>
      <c r="AD256" s="13"/>
      <c r="AE256" s="13"/>
      <c r="AT256" s="248" t="s">
        <v>144</v>
      </c>
      <c r="AU256" s="248" t="s">
        <v>86</v>
      </c>
      <c r="AV256" s="13" t="s">
        <v>86</v>
      </c>
      <c r="AW256" s="13" t="s">
        <v>33</v>
      </c>
      <c r="AX256" s="13" t="s">
        <v>84</v>
      </c>
      <c r="AY256" s="248" t="s">
        <v>132</v>
      </c>
    </row>
    <row r="257" s="2" customFormat="1" ht="16.5" customHeight="1">
      <c r="A257" s="39"/>
      <c r="B257" s="40"/>
      <c r="C257" s="282" t="s">
        <v>342</v>
      </c>
      <c r="D257" s="282" t="s">
        <v>336</v>
      </c>
      <c r="E257" s="283" t="s">
        <v>343</v>
      </c>
      <c r="F257" s="284" t="s">
        <v>344</v>
      </c>
      <c r="G257" s="285" t="s">
        <v>152</v>
      </c>
      <c r="H257" s="286">
        <v>40</v>
      </c>
      <c r="I257" s="287"/>
      <c r="J257" s="288">
        <f>ROUND(I257*H257,2)</f>
        <v>0</v>
      </c>
      <c r="K257" s="284" t="s">
        <v>139</v>
      </c>
      <c r="L257" s="289"/>
      <c r="M257" s="290" t="s">
        <v>1</v>
      </c>
      <c r="N257" s="291" t="s">
        <v>41</v>
      </c>
      <c r="O257" s="92"/>
      <c r="P257" s="229">
        <f>O257*H257</f>
        <v>0</v>
      </c>
      <c r="Q257" s="229">
        <v>0.0010499999999999999</v>
      </c>
      <c r="R257" s="229">
        <f>Q257*H257</f>
        <v>0.041999999999999996</v>
      </c>
      <c r="S257" s="229">
        <v>0</v>
      </c>
      <c r="T257" s="230">
        <f>S257*H257</f>
        <v>0</v>
      </c>
      <c r="U257" s="39"/>
      <c r="V257" s="39"/>
      <c r="W257" s="39"/>
      <c r="X257" s="39"/>
      <c r="Y257" s="39"/>
      <c r="Z257" s="39"/>
      <c r="AA257" s="39"/>
      <c r="AB257" s="39"/>
      <c r="AC257" s="39"/>
      <c r="AD257" s="39"/>
      <c r="AE257" s="39"/>
      <c r="AR257" s="231" t="s">
        <v>339</v>
      </c>
      <c r="AT257" s="231" t="s">
        <v>336</v>
      </c>
      <c r="AU257" s="231" t="s">
        <v>86</v>
      </c>
      <c r="AY257" s="18" t="s">
        <v>132</v>
      </c>
      <c r="BE257" s="232">
        <f>IF(N257="základní",J257,0)</f>
        <v>0</v>
      </c>
      <c r="BF257" s="232">
        <f>IF(N257="snížená",J257,0)</f>
        <v>0</v>
      </c>
      <c r="BG257" s="232">
        <f>IF(N257="zákl. přenesená",J257,0)</f>
        <v>0</v>
      </c>
      <c r="BH257" s="232">
        <f>IF(N257="sníž. přenesená",J257,0)</f>
        <v>0</v>
      </c>
      <c r="BI257" s="232">
        <f>IF(N257="nulová",J257,0)</f>
        <v>0</v>
      </c>
      <c r="BJ257" s="18" t="s">
        <v>84</v>
      </c>
      <c r="BK257" s="232">
        <f>ROUND(I257*H257,2)</f>
        <v>0</v>
      </c>
      <c r="BL257" s="18" t="s">
        <v>339</v>
      </c>
      <c r="BM257" s="231" t="s">
        <v>345</v>
      </c>
    </row>
    <row r="258" s="2" customFormat="1">
      <c r="A258" s="39"/>
      <c r="B258" s="40"/>
      <c r="C258" s="41"/>
      <c r="D258" s="233" t="s">
        <v>142</v>
      </c>
      <c r="E258" s="41"/>
      <c r="F258" s="234" t="s">
        <v>344</v>
      </c>
      <c r="G258" s="41"/>
      <c r="H258" s="41"/>
      <c r="I258" s="235"/>
      <c r="J258" s="41"/>
      <c r="K258" s="41"/>
      <c r="L258" s="45"/>
      <c r="M258" s="236"/>
      <c r="N258" s="237"/>
      <c r="O258" s="92"/>
      <c r="P258" s="92"/>
      <c r="Q258" s="92"/>
      <c r="R258" s="92"/>
      <c r="S258" s="92"/>
      <c r="T258" s="93"/>
      <c r="U258" s="39"/>
      <c r="V258" s="39"/>
      <c r="W258" s="39"/>
      <c r="X258" s="39"/>
      <c r="Y258" s="39"/>
      <c r="Z258" s="39"/>
      <c r="AA258" s="39"/>
      <c r="AB258" s="39"/>
      <c r="AC258" s="39"/>
      <c r="AD258" s="39"/>
      <c r="AE258" s="39"/>
      <c r="AT258" s="18" t="s">
        <v>142</v>
      </c>
      <c r="AU258" s="18" t="s">
        <v>86</v>
      </c>
    </row>
    <row r="259" s="13" customFormat="1">
      <c r="A259" s="13"/>
      <c r="B259" s="238"/>
      <c r="C259" s="239"/>
      <c r="D259" s="233" t="s">
        <v>144</v>
      </c>
      <c r="E259" s="240" t="s">
        <v>1</v>
      </c>
      <c r="F259" s="241" t="s">
        <v>346</v>
      </c>
      <c r="G259" s="239"/>
      <c r="H259" s="242">
        <v>40</v>
      </c>
      <c r="I259" s="243"/>
      <c r="J259" s="239"/>
      <c r="K259" s="239"/>
      <c r="L259" s="244"/>
      <c r="M259" s="245"/>
      <c r="N259" s="246"/>
      <c r="O259" s="246"/>
      <c r="P259" s="246"/>
      <c r="Q259" s="246"/>
      <c r="R259" s="246"/>
      <c r="S259" s="246"/>
      <c r="T259" s="247"/>
      <c r="U259" s="13"/>
      <c r="V259" s="13"/>
      <c r="W259" s="13"/>
      <c r="X259" s="13"/>
      <c r="Y259" s="13"/>
      <c r="Z259" s="13"/>
      <c r="AA259" s="13"/>
      <c r="AB259" s="13"/>
      <c r="AC259" s="13"/>
      <c r="AD259" s="13"/>
      <c r="AE259" s="13"/>
      <c r="AT259" s="248" t="s">
        <v>144</v>
      </c>
      <c r="AU259" s="248" t="s">
        <v>86</v>
      </c>
      <c r="AV259" s="13" t="s">
        <v>86</v>
      </c>
      <c r="AW259" s="13" t="s">
        <v>33</v>
      </c>
      <c r="AX259" s="13" t="s">
        <v>84</v>
      </c>
      <c r="AY259" s="248" t="s">
        <v>132</v>
      </c>
    </row>
    <row r="260" s="12" customFormat="1" ht="22.8" customHeight="1">
      <c r="A260" s="12"/>
      <c r="B260" s="204"/>
      <c r="C260" s="205"/>
      <c r="D260" s="206" t="s">
        <v>75</v>
      </c>
      <c r="E260" s="218" t="s">
        <v>347</v>
      </c>
      <c r="F260" s="218" t="s">
        <v>348</v>
      </c>
      <c r="G260" s="205"/>
      <c r="H260" s="205"/>
      <c r="I260" s="208"/>
      <c r="J260" s="219">
        <f>BK260</f>
        <v>0</v>
      </c>
      <c r="K260" s="205"/>
      <c r="L260" s="210"/>
      <c r="M260" s="211"/>
      <c r="N260" s="212"/>
      <c r="O260" s="212"/>
      <c r="P260" s="213">
        <f>SUM(P261:P271)</f>
        <v>0</v>
      </c>
      <c r="Q260" s="212"/>
      <c r="R260" s="213">
        <f>SUM(R261:R271)</f>
        <v>0</v>
      </c>
      <c r="S260" s="212"/>
      <c r="T260" s="214">
        <f>SUM(T261:T271)</f>
        <v>0</v>
      </c>
      <c r="U260" s="12"/>
      <c r="V260" s="12"/>
      <c r="W260" s="12"/>
      <c r="X260" s="12"/>
      <c r="Y260" s="12"/>
      <c r="Z260" s="12"/>
      <c r="AA260" s="12"/>
      <c r="AB260" s="12"/>
      <c r="AC260" s="12"/>
      <c r="AD260" s="12"/>
      <c r="AE260" s="12"/>
      <c r="AR260" s="215" t="s">
        <v>84</v>
      </c>
      <c r="AT260" s="216" t="s">
        <v>75</v>
      </c>
      <c r="AU260" s="216" t="s">
        <v>84</v>
      </c>
      <c r="AY260" s="215" t="s">
        <v>132</v>
      </c>
      <c r="BK260" s="217">
        <f>SUM(BK261:BK271)</f>
        <v>0</v>
      </c>
    </row>
    <row r="261" s="2" customFormat="1" ht="16.5" customHeight="1">
      <c r="A261" s="39"/>
      <c r="B261" s="40"/>
      <c r="C261" s="220" t="s">
        <v>349</v>
      </c>
      <c r="D261" s="220" t="s">
        <v>135</v>
      </c>
      <c r="E261" s="221" t="s">
        <v>350</v>
      </c>
      <c r="F261" s="222" t="s">
        <v>351</v>
      </c>
      <c r="G261" s="223" t="s">
        <v>177</v>
      </c>
      <c r="H261" s="224">
        <v>5.25</v>
      </c>
      <c r="I261" s="225"/>
      <c r="J261" s="226">
        <f>ROUND(I261*H261,2)</f>
        <v>0</v>
      </c>
      <c r="K261" s="222" t="s">
        <v>139</v>
      </c>
      <c r="L261" s="45"/>
      <c r="M261" s="227" t="s">
        <v>1</v>
      </c>
      <c r="N261" s="228" t="s">
        <v>41</v>
      </c>
      <c r="O261" s="92"/>
      <c r="P261" s="229">
        <f>O261*H261</f>
        <v>0</v>
      </c>
      <c r="Q261" s="229">
        <v>0</v>
      </c>
      <c r="R261" s="229">
        <f>Q261*H261</f>
        <v>0</v>
      </c>
      <c r="S261" s="229">
        <v>0</v>
      </c>
      <c r="T261" s="230">
        <f>S261*H261</f>
        <v>0</v>
      </c>
      <c r="U261" s="39"/>
      <c r="V261" s="39"/>
      <c r="W261" s="39"/>
      <c r="X261" s="39"/>
      <c r="Y261" s="39"/>
      <c r="Z261" s="39"/>
      <c r="AA261" s="39"/>
      <c r="AB261" s="39"/>
      <c r="AC261" s="39"/>
      <c r="AD261" s="39"/>
      <c r="AE261" s="39"/>
      <c r="AR261" s="231" t="s">
        <v>140</v>
      </c>
      <c r="AT261" s="231" t="s">
        <v>135</v>
      </c>
      <c r="AU261" s="231" t="s">
        <v>86</v>
      </c>
      <c r="AY261" s="18" t="s">
        <v>132</v>
      </c>
      <c r="BE261" s="232">
        <f>IF(N261="základní",J261,0)</f>
        <v>0</v>
      </c>
      <c r="BF261" s="232">
        <f>IF(N261="snížená",J261,0)</f>
        <v>0</v>
      </c>
      <c r="BG261" s="232">
        <f>IF(N261="zákl. přenesená",J261,0)</f>
        <v>0</v>
      </c>
      <c r="BH261" s="232">
        <f>IF(N261="sníž. přenesená",J261,0)</f>
        <v>0</v>
      </c>
      <c r="BI261" s="232">
        <f>IF(N261="nulová",J261,0)</f>
        <v>0</v>
      </c>
      <c r="BJ261" s="18" t="s">
        <v>84</v>
      </c>
      <c r="BK261" s="232">
        <f>ROUND(I261*H261,2)</f>
        <v>0</v>
      </c>
      <c r="BL261" s="18" t="s">
        <v>140</v>
      </c>
      <c r="BM261" s="231" t="s">
        <v>352</v>
      </c>
    </row>
    <row r="262" s="2" customFormat="1">
      <c r="A262" s="39"/>
      <c r="B262" s="40"/>
      <c r="C262" s="41"/>
      <c r="D262" s="233" t="s">
        <v>142</v>
      </c>
      <c r="E262" s="41"/>
      <c r="F262" s="234" t="s">
        <v>353</v>
      </c>
      <c r="G262" s="41"/>
      <c r="H262" s="41"/>
      <c r="I262" s="235"/>
      <c r="J262" s="41"/>
      <c r="K262" s="41"/>
      <c r="L262" s="45"/>
      <c r="M262" s="236"/>
      <c r="N262" s="237"/>
      <c r="O262" s="92"/>
      <c r="P262" s="92"/>
      <c r="Q262" s="92"/>
      <c r="R262" s="92"/>
      <c r="S262" s="92"/>
      <c r="T262" s="93"/>
      <c r="U262" s="39"/>
      <c r="V262" s="39"/>
      <c r="W262" s="39"/>
      <c r="X262" s="39"/>
      <c r="Y262" s="39"/>
      <c r="Z262" s="39"/>
      <c r="AA262" s="39"/>
      <c r="AB262" s="39"/>
      <c r="AC262" s="39"/>
      <c r="AD262" s="39"/>
      <c r="AE262" s="39"/>
      <c r="AT262" s="18" t="s">
        <v>142</v>
      </c>
      <c r="AU262" s="18" t="s">
        <v>86</v>
      </c>
    </row>
    <row r="263" s="14" customFormat="1">
      <c r="A263" s="14"/>
      <c r="B263" s="249"/>
      <c r="C263" s="250"/>
      <c r="D263" s="233" t="s">
        <v>144</v>
      </c>
      <c r="E263" s="251" t="s">
        <v>1</v>
      </c>
      <c r="F263" s="252" t="s">
        <v>354</v>
      </c>
      <c r="G263" s="250"/>
      <c r="H263" s="251" t="s">
        <v>1</v>
      </c>
      <c r="I263" s="253"/>
      <c r="J263" s="250"/>
      <c r="K263" s="250"/>
      <c r="L263" s="254"/>
      <c r="M263" s="255"/>
      <c r="N263" s="256"/>
      <c r="O263" s="256"/>
      <c r="P263" s="256"/>
      <c r="Q263" s="256"/>
      <c r="R263" s="256"/>
      <c r="S263" s="256"/>
      <c r="T263" s="257"/>
      <c r="U263" s="14"/>
      <c r="V263" s="14"/>
      <c r="W263" s="14"/>
      <c r="X263" s="14"/>
      <c r="Y263" s="14"/>
      <c r="Z263" s="14"/>
      <c r="AA263" s="14"/>
      <c r="AB263" s="14"/>
      <c r="AC263" s="14"/>
      <c r="AD263" s="14"/>
      <c r="AE263" s="14"/>
      <c r="AT263" s="258" t="s">
        <v>144</v>
      </c>
      <c r="AU263" s="258" t="s">
        <v>86</v>
      </c>
      <c r="AV263" s="14" t="s">
        <v>84</v>
      </c>
      <c r="AW263" s="14" t="s">
        <v>33</v>
      </c>
      <c r="AX263" s="14" t="s">
        <v>76</v>
      </c>
      <c r="AY263" s="258" t="s">
        <v>132</v>
      </c>
    </row>
    <row r="264" s="13" customFormat="1">
      <c r="A264" s="13"/>
      <c r="B264" s="238"/>
      <c r="C264" s="239"/>
      <c r="D264" s="233" t="s">
        <v>144</v>
      </c>
      <c r="E264" s="240" t="s">
        <v>1</v>
      </c>
      <c r="F264" s="241" t="s">
        <v>355</v>
      </c>
      <c r="G264" s="239"/>
      <c r="H264" s="242">
        <v>5.25</v>
      </c>
      <c r="I264" s="243"/>
      <c r="J264" s="239"/>
      <c r="K264" s="239"/>
      <c r="L264" s="244"/>
      <c r="M264" s="245"/>
      <c r="N264" s="246"/>
      <c r="O264" s="246"/>
      <c r="P264" s="246"/>
      <c r="Q264" s="246"/>
      <c r="R264" s="246"/>
      <c r="S264" s="246"/>
      <c r="T264" s="247"/>
      <c r="U264" s="13"/>
      <c r="V264" s="13"/>
      <c r="W264" s="13"/>
      <c r="X264" s="13"/>
      <c r="Y264" s="13"/>
      <c r="Z264" s="13"/>
      <c r="AA264" s="13"/>
      <c r="AB264" s="13"/>
      <c r="AC264" s="13"/>
      <c r="AD264" s="13"/>
      <c r="AE264" s="13"/>
      <c r="AT264" s="248" t="s">
        <v>144</v>
      </c>
      <c r="AU264" s="248" t="s">
        <v>86</v>
      </c>
      <c r="AV264" s="13" t="s">
        <v>86</v>
      </c>
      <c r="AW264" s="13" t="s">
        <v>33</v>
      </c>
      <c r="AX264" s="13" t="s">
        <v>84</v>
      </c>
      <c r="AY264" s="248" t="s">
        <v>132</v>
      </c>
    </row>
    <row r="265" s="2" customFormat="1" ht="16.5" customHeight="1">
      <c r="A265" s="39"/>
      <c r="B265" s="40"/>
      <c r="C265" s="220" t="s">
        <v>356</v>
      </c>
      <c r="D265" s="220" t="s">
        <v>135</v>
      </c>
      <c r="E265" s="221" t="s">
        <v>357</v>
      </c>
      <c r="F265" s="222" t="s">
        <v>358</v>
      </c>
      <c r="G265" s="223" t="s">
        <v>359</v>
      </c>
      <c r="H265" s="224">
        <v>40</v>
      </c>
      <c r="I265" s="225"/>
      <c r="J265" s="226">
        <f>ROUND(I265*H265,2)</f>
        <v>0</v>
      </c>
      <c r="K265" s="222" t="s">
        <v>139</v>
      </c>
      <c r="L265" s="45"/>
      <c r="M265" s="227" t="s">
        <v>1</v>
      </c>
      <c r="N265" s="228" t="s">
        <v>41</v>
      </c>
      <c r="O265" s="92"/>
      <c r="P265" s="229">
        <f>O265*H265</f>
        <v>0</v>
      </c>
      <c r="Q265" s="229">
        <v>0</v>
      </c>
      <c r="R265" s="229">
        <f>Q265*H265</f>
        <v>0</v>
      </c>
      <c r="S265" s="229">
        <v>0</v>
      </c>
      <c r="T265" s="230">
        <f>S265*H265</f>
        <v>0</v>
      </c>
      <c r="U265" s="39"/>
      <c r="V265" s="39"/>
      <c r="W265" s="39"/>
      <c r="X265" s="39"/>
      <c r="Y265" s="39"/>
      <c r="Z265" s="39"/>
      <c r="AA265" s="39"/>
      <c r="AB265" s="39"/>
      <c r="AC265" s="39"/>
      <c r="AD265" s="39"/>
      <c r="AE265" s="39"/>
      <c r="AR265" s="231" t="s">
        <v>140</v>
      </c>
      <c r="AT265" s="231" t="s">
        <v>135</v>
      </c>
      <c r="AU265" s="231" t="s">
        <v>86</v>
      </c>
      <c r="AY265" s="18" t="s">
        <v>132</v>
      </c>
      <c r="BE265" s="232">
        <f>IF(N265="základní",J265,0)</f>
        <v>0</v>
      </c>
      <c r="BF265" s="232">
        <f>IF(N265="snížená",J265,0)</f>
        <v>0</v>
      </c>
      <c r="BG265" s="232">
        <f>IF(N265="zákl. přenesená",J265,0)</f>
        <v>0</v>
      </c>
      <c r="BH265" s="232">
        <f>IF(N265="sníž. přenesená",J265,0)</f>
        <v>0</v>
      </c>
      <c r="BI265" s="232">
        <f>IF(N265="nulová",J265,0)</f>
        <v>0</v>
      </c>
      <c r="BJ265" s="18" t="s">
        <v>84</v>
      </c>
      <c r="BK265" s="232">
        <f>ROUND(I265*H265,2)</f>
        <v>0</v>
      </c>
      <c r="BL265" s="18" t="s">
        <v>140</v>
      </c>
      <c r="BM265" s="231" t="s">
        <v>360</v>
      </c>
    </row>
    <row r="266" s="2" customFormat="1">
      <c r="A266" s="39"/>
      <c r="B266" s="40"/>
      <c r="C266" s="41"/>
      <c r="D266" s="233" t="s">
        <v>142</v>
      </c>
      <c r="E266" s="41"/>
      <c r="F266" s="234" t="s">
        <v>361</v>
      </c>
      <c r="G266" s="41"/>
      <c r="H266" s="41"/>
      <c r="I266" s="235"/>
      <c r="J266" s="41"/>
      <c r="K266" s="41"/>
      <c r="L266" s="45"/>
      <c r="M266" s="236"/>
      <c r="N266" s="237"/>
      <c r="O266" s="92"/>
      <c r="P266" s="92"/>
      <c r="Q266" s="92"/>
      <c r="R266" s="92"/>
      <c r="S266" s="92"/>
      <c r="T266" s="93"/>
      <c r="U266" s="39"/>
      <c r="V266" s="39"/>
      <c r="W266" s="39"/>
      <c r="X266" s="39"/>
      <c r="Y266" s="39"/>
      <c r="Z266" s="39"/>
      <c r="AA266" s="39"/>
      <c r="AB266" s="39"/>
      <c r="AC266" s="39"/>
      <c r="AD266" s="39"/>
      <c r="AE266" s="39"/>
      <c r="AT266" s="18" t="s">
        <v>142</v>
      </c>
      <c r="AU266" s="18" t="s">
        <v>86</v>
      </c>
    </row>
    <row r="267" s="2" customFormat="1" ht="16.5" customHeight="1">
      <c r="A267" s="39"/>
      <c r="B267" s="40"/>
      <c r="C267" s="220" t="s">
        <v>362</v>
      </c>
      <c r="D267" s="220" t="s">
        <v>135</v>
      </c>
      <c r="E267" s="221" t="s">
        <v>363</v>
      </c>
      <c r="F267" s="222" t="s">
        <v>364</v>
      </c>
      <c r="G267" s="223" t="s">
        <v>177</v>
      </c>
      <c r="H267" s="224">
        <v>5.25</v>
      </c>
      <c r="I267" s="225"/>
      <c r="J267" s="226">
        <f>ROUND(I267*H267,2)</f>
        <v>0</v>
      </c>
      <c r="K267" s="222" t="s">
        <v>139</v>
      </c>
      <c r="L267" s="45"/>
      <c r="M267" s="227" t="s">
        <v>1</v>
      </c>
      <c r="N267" s="228" t="s">
        <v>41</v>
      </c>
      <c r="O267" s="92"/>
      <c r="P267" s="229">
        <f>O267*H267</f>
        <v>0</v>
      </c>
      <c r="Q267" s="229">
        <v>0</v>
      </c>
      <c r="R267" s="229">
        <f>Q267*H267</f>
        <v>0</v>
      </c>
      <c r="S267" s="229">
        <v>0</v>
      </c>
      <c r="T267" s="230">
        <f>S267*H267</f>
        <v>0</v>
      </c>
      <c r="U267" s="39"/>
      <c r="V267" s="39"/>
      <c r="W267" s="39"/>
      <c r="X267" s="39"/>
      <c r="Y267" s="39"/>
      <c r="Z267" s="39"/>
      <c r="AA267" s="39"/>
      <c r="AB267" s="39"/>
      <c r="AC267" s="39"/>
      <c r="AD267" s="39"/>
      <c r="AE267" s="39"/>
      <c r="AR267" s="231" t="s">
        <v>140</v>
      </c>
      <c r="AT267" s="231" t="s">
        <v>135</v>
      </c>
      <c r="AU267" s="231" t="s">
        <v>86</v>
      </c>
      <c r="AY267" s="18" t="s">
        <v>132</v>
      </c>
      <c r="BE267" s="232">
        <f>IF(N267="základní",J267,0)</f>
        <v>0</v>
      </c>
      <c r="BF267" s="232">
        <f>IF(N267="snížená",J267,0)</f>
        <v>0</v>
      </c>
      <c r="BG267" s="232">
        <f>IF(N267="zákl. přenesená",J267,0)</f>
        <v>0</v>
      </c>
      <c r="BH267" s="232">
        <f>IF(N267="sníž. přenesená",J267,0)</f>
        <v>0</v>
      </c>
      <c r="BI267" s="232">
        <f>IF(N267="nulová",J267,0)</f>
        <v>0</v>
      </c>
      <c r="BJ267" s="18" t="s">
        <v>84</v>
      </c>
      <c r="BK267" s="232">
        <f>ROUND(I267*H267,2)</f>
        <v>0</v>
      </c>
      <c r="BL267" s="18" t="s">
        <v>140</v>
      </c>
      <c r="BM267" s="231" t="s">
        <v>365</v>
      </c>
    </row>
    <row r="268" s="2" customFormat="1">
      <c r="A268" s="39"/>
      <c r="B268" s="40"/>
      <c r="C268" s="41"/>
      <c r="D268" s="233" t="s">
        <v>142</v>
      </c>
      <c r="E268" s="41"/>
      <c r="F268" s="234" t="s">
        <v>366</v>
      </c>
      <c r="G268" s="41"/>
      <c r="H268" s="41"/>
      <c r="I268" s="235"/>
      <c r="J268" s="41"/>
      <c r="K268" s="41"/>
      <c r="L268" s="45"/>
      <c r="M268" s="236"/>
      <c r="N268" s="237"/>
      <c r="O268" s="92"/>
      <c r="P268" s="92"/>
      <c r="Q268" s="92"/>
      <c r="R268" s="92"/>
      <c r="S268" s="92"/>
      <c r="T268" s="93"/>
      <c r="U268" s="39"/>
      <c r="V268" s="39"/>
      <c r="W268" s="39"/>
      <c r="X268" s="39"/>
      <c r="Y268" s="39"/>
      <c r="Z268" s="39"/>
      <c r="AA268" s="39"/>
      <c r="AB268" s="39"/>
      <c r="AC268" s="39"/>
      <c r="AD268" s="39"/>
      <c r="AE268" s="39"/>
      <c r="AT268" s="18" t="s">
        <v>142</v>
      </c>
      <c r="AU268" s="18" t="s">
        <v>86</v>
      </c>
    </row>
    <row r="269" s="2" customFormat="1">
      <c r="A269" s="39"/>
      <c r="B269" s="40"/>
      <c r="C269" s="41"/>
      <c r="D269" s="233" t="s">
        <v>204</v>
      </c>
      <c r="E269" s="41"/>
      <c r="F269" s="270" t="s">
        <v>367</v>
      </c>
      <c r="G269" s="41"/>
      <c r="H269" s="41"/>
      <c r="I269" s="235"/>
      <c r="J269" s="41"/>
      <c r="K269" s="41"/>
      <c r="L269" s="45"/>
      <c r="M269" s="236"/>
      <c r="N269" s="237"/>
      <c r="O269" s="92"/>
      <c r="P269" s="92"/>
      <c r="Q269" s="92"/>
      <c r="R269" s="92"/>
      <c r="S269" s="92"/>
      <c r="T269" s="93"/>
      <c r="U269" s="39"/>
      <c r="V269" s="39"/>
      <c r="W269" s="39"/>
      <c r="X269" s="39"/>
      <c r="Y269" s="39"/>
      <c r="Z269" s="39"/>
      <c r="AA269" s="39"/>
      <c r="AB269" s="39"/>
      <c r="AC269" s="39"/>
      <c r="AD269" s="39"/>
      <c r="AE269" s="39"/>
      <c r="AT269" s="18" t="s">
        <v>204</v>
      </c>
      <c r="AU269" s="18" t="s">
        <v>86</v>
      </c>
    </row>
    <row r="270" s="14" customFormat="1">
      <c r="A270" s="14"/>
      <c r="B270" s="249"/>
      <c r="C270" s="250"/>
      <c r="D270" s="233" t="s">
        <v>144</v>
      </c>
      <c r="E270" s="251" t="s">
        <v>1</v>
      </c>
      <c r="F270" s="252" t="s">
        <v>354</v>
      </c>
      <c r="G270" s="250"/>
      <c r="H270" s="251" t="s">
        <v>1</v>
      </c>
      <c r="I270" s="253"/>
      <c r="J270" s="250"/>
      <c r="K270" s="250"/>
      <c r="L270" s="254"/>
      <c r="M270" s="255"/>
      <c r="N270" s="256"/>
      <c r="O270" s="256"/>
      <c r="P270" s="256"/>
      <c r="Q270" s="256"/>
      <c r="R270" s="256"/>
      <c r="S270" s="256"/>
      <c r="T270" s="257"/>
      <c r="U270" s="14"/>
      <c r="V270" s="14"/>
      <c r="W270" s="14"/>
      <c r="X270" s="14"/>
      <c r="Y270" s="14"/>
      <c r="Z270" s="14"/>
      <c r="AA270" s="14"/>
      <c r="AB270" s="14"/>
      <c r="AC270" s="14"/>
      <c r="AD270" s="14"/>
      <c r="AE270" s="14"/>
      <c r="AT270" s="258" t="s">
        <v>144</v>
      </c>
      <c r="AU270" s="258" t="s">
        <v>86</v>
      </c>
      <c r="AV270" s="14" t="s">
        <v>84</v>
      </c>
      <c r="AW270" s="14" t="s">
        <v>33</v>
      </c>
      <c r="AX270" s="14" t="s">
        <v>76</v>
      </c>
      <c r="AY270" s="258" t="s">
        <v>132</v>
      </c>
    </row>
    <row r="271" s="13" customFormat="1">
      <c r="A271" s="13"/>
      <c r="B271" s="238"/>
      <c r="C271" s="239"/>
      <c r="D271" s="233" t="s">
        <v>144</v>
      </c>
      <c r="E271" s="240" t="s">
        <v>1</v>
      </c>
      <c r="F271" s="241" t="s">
        <v>355</v>
      </c>
      <c r="G271" s="239"/>
      <c r="H271" s="242">
        <v>5.25</v>
      </c>
      <c r="I271" s="243"/>
      <c r="J271" s="239"/>
      <c r="K271" s="239"/>
      <c r="L271" s="244"/>
      <c r="M271" s="245"/>
      <c r="N271" s="246"/>
      <c r="O271" s="246"/>
      <c r="P271" s="246"/>
      <c r="Q271" s="246"/>
      <c r="R271" s="246"/>
      <c r="S271" s="246"/>
      <c r="T271" s="247"/>
      <c r="U271" s="13"/>
      <c r="V271" s="13"/>
      <c r="W271" s="13"/>
      <c r="X271" s="13"/>
      <c r="Y271" s="13"/>
      <c r="Z271" s="13"/>
      <c r="AA271" s="13"/>
      <c r="AB271" s="13"/>
      <c r="AC271" s="13"/>
      <c r="AD271" s="13"/>
      <c r="AE271" s="13"/>
      <c r="AT271" s="248" t="s">
        <v>144</v>
      </c>
      <c r="AU271" s="248" t="s">
        <v>86</v>
      </c>
      <c r="AV271" s="13" t="s">
        <v>86</v>
      </c>
      <c r="AW271" s="13" t="s">
        <v>33</v>
      </c>
      <c r="AX271" s="13" t="s">
        <v>84</v>
      </c>
      <c r="AY271" s="248" t="s">
        <v>132</v>
      </c>
    </row>
    <row r="272" s="12" customFormat="1" ht="25.92" customHeight="1">
      <c r="A272" s="12"/>
      <c r="B272" s="204"/>
      <c r="C272" s="205"/>
      <c r="D272" s="206" t="s">
        <v>75</v>
      </c>
      <c r="E272" s="207" t="s">
        <v>368</v>
      </c>
      <c r="F272" s="207" t="s">
        <v>369</v>
      </c>
      <c r="G272" s="205"/>
      <c r="H272" s="205"/>
      <c r="I272" s="208"/>
      <c r="J272" s="209">
        <f>BK272</f>
        <v>0</v>
      </c>
      <c r="K272" s="205"/>
      <c r="L272" s="210"/>
      <c r="M272" s="211"/>
      <c r="N272" s="212"/>
      <c r="O272" s="212"/>
      <c r="P272" s="213">
        <f>SUM(P273:P323)</f>
        <v>0</v>
      </c>
      <c r="Q272" s="212"/>
      <c r="R272" s="213">
        <f>SUM(R273:R323)</f>
        <v>0</v>
      </c>
      <c r="S272" s="212"/>
      <c r="T272" s="214">
        <f>SUM(T273:T323)</f>
        <v>0</v>
      </c>
      <c r="U272" s="12"/>
      <c r="V272" s="12"/>
      <c r="W272" s="12"/>
      <c r="X272" s="12"/>
      <c r="Y272" s="12"/>
      <c r="Z272" s="12"/>
      <c r="AA272" s="12"/>
      <c r="AB272" s="12"/>
      <c r="AC272" s="12"/>
      <c r="AD272" s="12"/>
      <c r="AE272" s="12"/>
      <c r="AR272" s="215" t="s">
        <v>140</v>
      </c>
      <c r="AT272" s="216" t="s">
        <v>75</v>
      </c>
      <c r="AU272" s="216" t="s">
        <v>76</v>
      </c>
      <c r="AY272" s="215" t="s">
        <v>132</v>
      </c>
      <c r="BK272" s="217">
        <f>SUM(BK273:BK323)</f>
        <v>0</v>
      </c>
    </row>
    <row r="273" s="2" customFormat="1" ht="24.15" customHeight="1">
      <c r="A273" s="39"/>
      <c r="B273" s="40"/>
      <c r="C273" s="220" t="s">
        <v>370</v>
      </c>
      <c r="D273" s="220" t="s">
        <v>135</v>
      </c>
      <c r="E273" s="221" t="s">
        <v>371</v>
      </c>
      <c r="F273" s="222" t="s">
        <v>372</v>
      </c>
      <c r="G273" s="223" t="s">
        <v>185</v>
      </c>
      <c r="H273" s="224">
        <v>768.30200000000002</v>
      </c>
      <c r="I273" s="225"/>
      <c r="J273" s="226">
        <f>ROUND(I273*H273,2)</f>
        <v>0</v>
      </c>
      <c r="K273" s="222" t="s">
        <v>139</v>
      </c>
      <c r="L273" s="45"/>
      <c r="M273" s="227" t="s">
        <v>1</v>
      </c>
      <c r="N273" s="228" t="s">
        <v>41</v>
      </c>
      <c r="O273" s="92"/>
      <c r="P273" s="229">
        <f>O273*H273</f>
        <v>0</v>
      </c>
      <c r="Q273" s="229">
        <v>0</v>
      </c>
      <c r="R273" s="229">
        <f>Q273*H273</f>
        <v>0</v>
      </c>
      <c r="S273" s="229">
        <v>0</v>
      </c>
      <c r="T273" s="230">
        <f>S273*H273</f>
        <v>0</v>
      </c>
      <c r="U273" s="39"/>
      <c r="V273" s="39"/>
      <c r="W273" s="39"/>
      <c r="X273" s="39"/>
      <c r="Y273" s="39"/>
      <c r="Z273" s="39"/>
      <c r="AA273" s="39"/>
      <c r="AB273" s="39"/>
      <c r="AC273" s="39"/>
      <c r="AD273" s="39"/>
      <c r="AE273" s="39"/>
      <c r="AR273" s="231" t="s">
        <v>339</v>
      </c>
      <c r="AT273" s="231" t="s">
        <v>135</v>
      </c>
      <c r="AU273" s="231" t="s">
        <v>84</v>
      </c>
      <c r="AY273" s="18" t="s">
        <v>132</v>
      </c>
      <c r="BE273" s="232">
        <f>IF(N273="základní",J273,0)</f>
        <v>0</v>
      </c>
      <c r="BF273" s="232">
        <f>IF(N273="snížená",J273,0)</f>
        <v>0</v>
      </c>
      <c r="BG273" s="232">
        <f>IF(N273="zákl. přenesená",J273,0)</f>
        <v>0</v>
      </c>
      <c r="BH273" s="232">
        <f>IF(N273="sníž. přenesená",J273,0)</f>
        <v>0</v>
      </c>
      <c r="BI273" s="232">
        <f>IF(N273="nulová",J273,0)</f>
        <v>0</v>
      </c>
      <c r="BJ273" s="18" t="s">
        <v>84</v>
      </c>
      <c r="BK273" s="232">
        <f>ROUND(I273*H273,2)</f>
        <v>0</v>
      </c>
      <c r="BL273" s="18" t="s">
        <v>339</v>
      </c>
      <c r="BM273" s="231" t="s">
        <v>373</v>
      </c>
    </row>
    <row r="274" s="2" customFormat="1">
      <c r="A274" s="39"/>
      <c r="B274" s="40"/>
      <c r="C274" s="41"/>
      <c r="D274" s="233" t="s">
        <v>142</v>
      </c>
      <c r="E274" s="41"/>
      <c r="F274" s="234" t="s">
        <v>374</v>
      </c>
      <c r="G274" s="41"/>
      <c r="H274" s="41"/>
      <c r="I274" s="235"/>
      <c r="J274" s="41"/>
      <c r="K274" s="41"/>
      <c r="L274" s="45"/>
      <c r="M274" s="236"/>
      <c r="N274" s="237"/>
      <c r="O274" s="92"/>
      <c r="P274" s="92"/>
      <c r="Q274" s="92"/>
      <c r="R274" s="92"/>
      <c r="S274" s="92"/>
      <c r="T274" s="93"/>
      <c r="U274" s="39"/>
      <c r="V274" s="39"/>
      <c r="W274" s="39"/>
      <c r="X274" s="39"/>
      <c r="Y274" s="39"/>
      <c r="Z274" s="39"/>
      <c r="AA274" s="39"/>
      <c r="AB274" s="39"/>
      <c r="AC274" s="39"/>
      <c r="AD274" s="39"/>
      <c r="AE274" s="39"/>
      <c r="AT274" s="18" t="s">
        <v>142</v>
      </c>
      <c r="AU274" s="18" t="s">
        <v>84</v>
      </c>
    </row>
    <row r="275" s="2" customFormat="1">
      <c r="A275" s="39"/>
      <c r="B275" s="40"/>
      <c r="C275" s="41"/>
      <c r="D275" s="233" t="s">
        <v>204</v>
      </c>
      <c r="E275" s="41"/>
      <c r="F275" s="270" t="s">
        <v>375</v>
      </c>
      <c r="G275" s="41"/>
      <c r="H275" s="41"/>
      <c r="I275" s="235"/>
      <c r="J275" s="41"/>
      <c r="K275" s="41"/>
      <c r="L275" s="45"/>
      <c r="M275" s="236"/>
      <c r="N275" s="237"/>
      <c r="O275" s="92"/>
      <c r="P275" s="92"/>
      <c r="Q275" s="92"/>
      <c r="R275" s="92"/>
      <c r="S275" s="92"/>
      <c r="T275" s="93"/>
      <c r="U275" s="39"/>
      <c r="V275" s="39"/>
      <c r="W275" s="39"/>
      <c r="X275" s="39"/>
      <c r="Y275" s="39"/>
      <c r="Z275" s="39"/>
      <c r="AA275" s="39"/>
      <c r="AB275" s="39"/>
      <c r="AC275" s="39"/>
      <c r="AD275" s="39"/>
      <c r="AE275" s="39"/>
      <c r="AT275" s="18" t="s">
        <v>204</v>
      </c>
      <c r="AU275" s="18" t="s">
        <v>84</v>
      </c>
    </row>
    <row r="276" s="14" customFormat="1">
      <c r="A276" s="14"/>
      <c r="B276" s="249"/>
      <c r="C276" s="250"/>
      <c r="D276" s="233" t="s">
        <v>144</v>
      </c>
      <c r="E276" s="251" t="s">
        <v>1</v>
      </c>
      <c r="F276" s="252" t="s">
        <v>376</v>
      </c>
      <c r="G276" s="250"/>
      <c r="H276" s="251" t="s">
        <v>1</v>
      </c>
      <c r="I276" s="253"/>
      <c r="J276" s="250"/>
      <c r="K276" s="250"/>
      <c r="L276" s="254"/>
      <c r="M276" s="255"/>
      <c r="N276" s="256"/>
      <c r="O276" s="256"/>
      <c r="P276" s="256"/>
      <c r="Q276" s="256"/>
      <c r="R276" s="256"/>
      <c r="S276" s="256"/>
      <c r="T276" s="257"/>
      <c r="U276" s="14"/>
      <c r="V276" s="14"/>
      <c r="W276" s="14"/>
      <c r="X276" s="14"/>
      <c r="Y276" s="14"/>
      <c r="Z276" s="14"/>
      <c r="AA276" s="14"/>
      <c r="AB276" s="14"/>
      <c r="AC276" s="14"/>
      <c r="AD276" s="14"/>
      <c r="AE276" s="14"/>
      <c r="AT276" s="258" t="s">
        <v>144</v>
      </c>
      <c r="AU276" s="258" t="s">
        <v>84</v>
      </c>
      <c r="AV276" s="14" t="s">
        <v>84</v>
      </c>
      <c r="AW276" s="14" t="s">
        <v>33</v>
      </c>
      <c r="AX276" s="14" t="s">
        <v>76</v>
      </c>
      <c r="AY276" s="258" t="s">
        <v>132</v>
      </c>
    </row>
    <row r="277" s="13" customFormat="1">
      <c r="A277" s="13"/>
      <c r="B277" s="238"/>
      <c r="C277" s="239"/>
      <c r="D277" s="233" t="s">
        <v>144</v>
      </c>
      <c r="E277" s="240" t="s">
        <v>1</v>
      </c>
      <c r="F277" s="241" t="s">
        <v>190</v>
      </c>
      <c r="G277" s="239"/>
      <c r="H277" s="242">
        <v>232.952</v>
      </c>
      <c r="I277" s="243"/>
      <c r="J277" s="239"/>
      <c r="K277" s="239"/>
      <c r="L277" s="244"/>
      <c r="M277" s="245"/>
      <c r="N277" s="246"/>
      <c r="O277" s="246"/>
      <c r="P277" s="246"/>
      <c r="Q277" s="246"/>
      <c r="R277" s="246"/>
      <c r="S277" s="246"/>
      <c r="T277" s="247"/>
      <c r="U277" s="13"/>
      <c r="V277" s="13"/>
      <c r="W277" s="13"/>
      <c r="X277" s="13"/>
      <c r="Y277" s="13"/>
      <c r="Z277" s="13"/>
      <c r="AA277" s="13"/>
      <c r="AB277" s="13"/>
      <c r="AC277" s="13"/>
      <c r="AD277" s="13"/>
      <c r="AE277" s="13"/>
      <c r="AT277" s="248" t="s">
        <v>144</v>
      </c>
      <c r="AU277" s="248" t="s">
        <v>84</v>
      </c>
      <c r="AV277" s="13" t="s">
        <v>86</v>
      </c>
      <c r="AW277" s="13" t="s">
        <v>33</v>
      </c>
      <c r="AX277" s="13" t="s">
        <v>76</v>
      </c>
      <c r="AY277" s="248" t="s">
        <v>132</v>
      </c>
    </row>
    <row r="278" s="13" customFormat="1">
      <c r="A278" s="13"/>
      <c r="B278" s="238"/>
      <c r="C278" s="239"/>
      <c r="D278" s="233" t="s">
        <v>144</v>
      </c>
      <c r="E278" s="240" t="s">
        <v>1</v>
      </c>
      <c r="F278" s="241" t="s">
        <v>198</v>
      </c>
      <c r="G278" s="239"/>
      <c r="H278" s="242">
        <v>20.350000000000001</v>
      </c>
      <c r="I278" s="243"/>
      <c r="J278" s="239"/>
      <c r="K278" s="239"/>
      <c r="L278" s="244"/>
      <c r="M278" s="245"/>
      <c r="N278" s="246"/>
      <c r="O278" s="246"/>
      <c r="P278" s="246"/>
      <c r="Q278" s="246"/>
      <c r="R278" s="246"/>
      <c r="S278" s="246"/>
      <c r="T278" s="247"/>
      <c r="U278" s="13"/>
      <c r="V278" s="13"/>
      <c r="W278" s="13"/>
      <c r="X278" s="13"/>
      <c r="Y278" s="13"/>
      <c r="Z278" s="13"/>
      <c r="AA278" s="13"/>
      <c r="AB278" s="13"/>
      <c r="AC278" s="13"/>
      <c r="AD278" s="13"/>
      <c r="AE278" s="13"/>
      <c r="AT278" s="248" t="s">
        <v>144</v>
      </c>
      <c r="AU278" s="248" t="s">
        <v>84</v>
      </c>
      <c r="AV278" s="13" t="s">
        <v>86</v>
      </c>
      <c r="AW278" s="13" t="s">
        <v>33</v>
      </c>
      <c r="AX278" s="13" t="s">
        <v>76</v>
      </c>
      <c r="AY278" s="248" t="s">
        <v>132</v>
      </c>
    </row>
    <row r="279" s="14" customFormat="1">
      <c r="A279" s="14"/>
      <c r="B279" s="249"/>
      <c r="C279" s="250"/>
      <c r="D279" s="233" t="s">
        <v>144</v>
      </c>
      <c r="E279" s="251" t="s">
        <v>1</v>
      </c>
      <c r="F279" s="252" t="s">
        <v>377</v>
      </c>
      <c r="G279" s="250"/>
      <c r="H279" s="251" t="s">
        <v>1</v>
      </c>
      <c r="I279" s="253"/>
      <c r="J279" s="250"/>
      <c r="K279" s="250"/>
      <c r="L279" s="254"/>
      <c r="M279" s="255"/>
      <c r="N279" s="256"/>
      <c r="O279" s="256"/>
      <c r="P279" s="256"/>
      <c r="Q279" s="256"/>
      <c r="R279" s="256"/>
      <c r="S279" s="256"/>
      <c r="T279" s="257"/>
      <c r="U279" s="14"/>
      <c r="V279" s="14"/>
      <c r="W279" s="14"/>
      <c r="X279" s="14"/>
      <c r="Y279" s="14"/>
      <c r="Z279" s="14"/>
      <c r="AA279" s="14"/>
      <c r="AB279" s="14"/>
      <c r="AC279" s="14"/>
      <c r="AD279" s="14"/>
      <c r="AE279" s="14"/>
      <c r="AT279" s="258" t="s">
        <v>144</v>
      </c>
      <c r="AU279" s="258" t="s">
        <v>84</v>
      </c>
      <c r="AV279" s="14" t="s">
        <v>84</v>
      </c>
      <c r="AW279" s="14" t="s">
        <v>33</v>
      </c>
      <c r="AX279" s="14" t="s">
        <v>76</v>
      </c>
      <c r="AY279" s="258" t="s">
        <v>132</v>
      </c>
    </row>
    <row r="280" s="13" customFormat="1">
      <c r="A280" s="13"/>
      <c r="B280" s="238"/>
      <c r="C280" s="239"/>
      <c r="D280" s="233" t="s">
        <v>144</v>
      </c>
      <c r="E280" s="240" t="s">
        <v>1</v>
      </c>
      <c r="F280" s="241" t="s">
        <v>241</v>
      </c>
      <c r="G280" s="239"/>
      <c r="H280" s="242">
        <v>515</v>
      </c>
      <c r="I280" s="243"/>
      <c r="J280" s="239"/>
      <c r="K280" s="239"/>
      <c r="L280" s="244"/>
      <c r="M280" s="245"/>
      <c r="N280" s="246"/>
      <c r="O280" s="246"/>
      <c r="P280" s="246"/>
      <c r="Q280" s="246"/>
      <c r="R280" s="246"/>
      <c r="S280" s="246"/>
      <c r="T280" s="247"/>
      <c r="U280" s="13"/>
      <c r="V280" s="13"/>
      <c r="W280" s="13"/>
      <c r="X280" s="13"/>
      <c r="Y280" s="13"/>
      <c r="Z280" s="13"/>
      <c r="AA280" s="13"/>
      <c r="AB280" s="13"/>
      <c r="AC280" s="13"/>
      <c r="AD280" s="13"/>
      <c r="AE280" s="13"/>
      <c r="AT280" s="248" t="s">
        <v>144</v>
      </c>
      <c r="AU280" s="248" t="s">
        <v>84</v>
      </c>
      <c r="AV280" s="13" t="s">
        <v>86</v>
      </c>
      <c r="AW280" s="13" t="s">
        <v>33</v>
      </c>
      <c r="AX280" s="13" t="s">
        <v>76</v>
      </c>
      <c r="AY280" s="248" t="s">
        <v>132</v>
      </c>
    </row>
    <row r="281" s="15" customFormat="1">
      <c r="A281" s="15"/>
      <c r="B281" s="259"/>
      <c r="C281" s="260"/>
      <c r="D281" s="233" t="s">
        <v>144</v>
      </c>
      <c r="E281" s="261" t="s">
        <v>1</v>
      </c>
      <c r="F281" s="262" t="s">
        <v>159</v>
      </c>
      <c r="G281" s="260"/>
      <c r="H281" s="263">
        <v>768.30200000000002</v>
      </c>
      <c r="I281" s="264"/>
      <c r="J281" s="260"/>
      <c r="K281" s="260"/>
      <c r="L281" s="265"/>
      <c r="M281" s="266"/>
      <c r="N281" s="267"/>
      <c r="O281" s="267"/>
      <c r="P281" s="267"/>
      <c r="Q281" s="267"/>
      <c r="R281" s="267"/>
      <c r="S281" s="267"/>
      <c r="T281" s="268"/>
      <c r="U281" s="15"/>
      <c r="V281" s="15"/>
      <c r="W281" s="15"/>
      <c r="X281" s="15"/>
      <c r="Y281" s="15"/>
      <c r="Z281" s="15"/>
      <c r="AA281" s="15"/>
      <c r="AB281" s="15"/>
      <c r="AC281" s="15"/>
      <c r="AD281" s="15"/>
      <c r="AE281" s="15"/>
      <c r="AT281" s="269" t="s">
        <v>144</v>
      </c>
      <c r="AU281" s="269" t="s">
        <v>84</v>
      </c>
      <c r="AV281" s="15" t="s">
        <v>140</v>
      </c>
      <c r="AW281" s="15" t="s">
        <v>33</v>
      </c>
      <c r="AX281" s="15" t="s">
        <v>84</v>
      </c>
      <c r="AY281" s="269" t="s">
        <v>132</v>
      </c>
    </row>
    <row r="282" s="2" customFormat="1" ht="24.15" customHeight="1">
      <c r="A282" s="39"/>
      <c r="B282" s="40"/>
      <c r="C282" s="220" t="s">
        <v>378</v>
      </c>
      <c r="D282" s="220" t="s">
        <v>135</v>
      </c>
      <c r="E282" s="221" t="s">
        <v>379</v>
      </c>
      <c r="F282" s="222" t="s">
        <v>380</v>
      </c>
      <c r="G282" s="223" t="s">
        <v>185</v>
      </c>
      <c r="H282" s="224">
        <v>1104.606</v>
      </c>
      <c r="I282" s="225"/>
      <c r="J282" s="226">
        <f>ROUND(I282*H282,2)</f>
        <v>0</v>
      </c>
      <c r="K282" s="222" t="s">
        <v>139</v>
      </c>
      <c r="L282" s="45"/>
      <c r="M282" s="227" t="s">
        <v>1</v>
      </c>
      <c r="N282" s="228" t="s">
        <v>41</v>
      </c>
      <c r="O282" s="92"/>
      <c r="P282" s="229">
        <f>O282*H282</f>
        <v>0</v>
      </c>
      <c r="Q282" s="229">
        <v>0</v>
      </c>
      <c r="R282" s="229">
        <f>Q282*H282</f>
        <v>0</v>
      </c>
      <c r="S282" s="229">
        <v>0</v>
      </c>
      <c r="T282" s="230">
        <f>S282*H282</f>
        <v>0</v>
      </c>
      <c r="U282" s="39"/>
      <c r="V282" s="39"/>
      <c r="W282" s="39"/>
      <c r="X282" s="39"/>
      <c r="Y282" s="39"/>
      <c r="Z282" s="39"/>
      <c r="AA282" s="39"/>
      <c r="AB282" s="39"/>
      <c r="AC282" s="39"/>
      <c r="AD282" s="39"/>
      <c r="AE282" s="39"/>
      <c r="AR282" s="231" t="s">
        <v>339</v>
      </c>
      <c r="AT282" s="231" t="s">
        <v>135</v>
      </c>
      <c r="AU282" s="231" t="s">
        <v>84</v>
      </c>
      <c r="AY282" s="18" t="s">
        <v>132</v>
      </c>
      <c r="BE282" s="232">
        <f>IF(N282="základní",J282,0)</f>
        <v>0</v>
      </c>
      <c r="BF282" s="232">
        <f>IF(N282="snížená",J282,0)</f>
        <v>0</v>
      </c>
      <c r="BG282" s="232">
        <f>IF(N282="zákl. přenesená",J282,0)</f>
        <v>0</v>
      </c>
      <c r="BH282" s="232">
        <f>IF(N282="sníž. přenesená",J282,0)</f>
        <v>0</v>
      </c>
      <c r="BI282" s="232">
        <f>IF(N282="nulová",J282,0)</f>
        <v>0</v>
      </c>
      <c r="BJ282" s="18" t="s">
        <v>84</v>
      </c>
      <c r="BK282" s="232">
        <f>ROUND(I282*H282,2)</f>
        <v>0</v>
      </c>
      <c r="BL282" s="18" t="s">
        <v>339</v>
      </c>
      <c r="BM282" s="231" t="s">
        <v>381</v>
      </c>
    </row>
    <row r="283" s="2" customFormat="1">
      <c r="A283" s="39"/>
      <c r="B283" s="40"/>
      <c r="C283" s="41"/>
      <c r="D283" s="233" t="s">
        <v>142</v>
      </c>
      <c r="E283" s="41"/>
      <c r="F283" s="234" t="s">
        <v>382</v>
      </c>
      <c r="G283" s="41"/>
      <c r="H283" s="41"/>
      <c r="I283" s="235"/>
      <c r="J283" s="41"/>
      <c r="K283" s="41"/>
      <c r="L283" s="45"/>
      <c r="M283" s="236"/>
      <c r="N283" s="237"/>
      <c r="O283" s="92"/>
      <c r="P283" s="92"/>
      <c r="Q283" s="92"/>
      <c r="R283" s="92"/>
      <c r="S283" s="92"/>
      <c r="T283" s="93"/>
      <c r="U283" s="39"/>
      <c r="V283" s="39"/>
      <c r="W283" s="39"/>
      <c r="X283" s="39"/>
      <c r="Y283" s="39"/>
      <c r="Z283" s="39"/>
      <c r="AA283" s="39"/>
      <c r="AB283" s="39"/>
      <c r="AC283" s="39"/>
      <c r="AD283" s="39"/>
      <c r="AE283" s="39"/>
      <c r="AT283" s="18" t="s">
        <v>142</v>
      </c>
      <c r="AU283" s="18" t="s">
        <v>84</v>
      </c>
    </row>
    <row r="284" s="2" customFormat="1">
      <c r="A284" s="39"/>
      <c r="B284" s="40"/>
      <c r="C284" s="41"/>
      <c r="D284" s="233" t="s">
        <v>204</v>
      </c>
      <c r="E284" s="41"/>
      <c r="F284" s="270" t="s">
        <v>383</v>
      </c>
      <c r="G284" s="41"/>
      <c r="H284" s="41"/>
      <c r="I284" s="235"/>
      <c r="J284" s="41"/>
      <c r="K284" s="41"/>
      <c r="L284" s="45"/>
      <c r="M284" s="236"/>
      <c r="N284" s="237"/>
      <c r="O284" s="92"/>
      <c r="P284" s="92"/>
      <c r="Q284" s="92"/>
      <c r="R284" s="92"/>
      <c r="S284" s="92"/>
      <c r="T284" s="93"/>
      <c r="U284" s="39"/>
      <c r="V284" s="39"/>
      <c r="W284" s="39"/>
      <c r="X284" s="39"/>
      <c r="Y284" s="39"/>
      <c r="Z284" s="39"/>
      <c r="AA284" s="39"/>
      <c r="AB284" s="39"/>
      <c r="AC284" s="39"/>
      <c r="AD284" s="39"/>
      <c r="AE284" s="39"/>
      <c r="AT284" s="18" t="s">
        <v>204</v>
      </c>
      <c r="AU284" s="18" t="s">
        <v>84</v>
      </c>
    </row>
    <row r="285" s="14" customFormat="1">
      <c r="A285" s="14"/>
      <c r="B285" s="249"/>
      <c r="C285" s="250"/>
      <c r="D285" s="233" t="s">
        <v>144</v>
      </c>
      <c r="E285" s="251" t="s">
        <v>1</v>
      </c>
      <c r="F285" s="252" t="s">
        <v>384</v>
      </c>
      <c r="G285" s="250"/>
      <c r="H285" s="251" t="s">
        <v>1</v>
      </c>
      <c r="I285" s="253"/>
      <c r="J285" s="250"/>
      <c r="K285" s="250"/>
      <c r="L285" s="254"/>
      <c r="M285" s="255"/>
      <c r="N285" s="256"/>
      <c r="O285" s="256"/>
      <c r="P285" s="256"/>
      <c r="Q285" s="256"/>
      <c r="R285" s="256"/>
      <c r="S285" s="256"/>
      <c r="T285" s="257"/>
      <c r="U285" s="14"/>
      <c r="V285" s="14"/>
      <c r="W285" s="14"/>
      <c r="X285" s="14"/>
      <c r="Y285" s="14"/>
      <c r="Z285" s="14"/>
      <c r="AA285" s="14"/>
      <c r="AB285" s="14"/>
      <c r="AC285" s="14"/>
      <c r="AD285" s="14"/>
      <c r="AE285" s="14"/>
      <c r="AT285" s="258" t="s">
        <v>144</v>
      </c>
      <c r="AU285" s="258" t="s">
        <v>84</v>
      </c>
      <c r="AV285" s="14" t="s">
        <v>84</v>
      </c>
      <c r="AW285" s="14" t="s">
        <v>33</v>
      </c>
      <c r="AX285" s="14" t="s">
        <v>76</v>
      </c>
      <c r="AY285" s="258" t="s">
        <v>132</v>
      </c>
    </row>
    <row r="286" s="13" customFormat="1">
      <c r="A286" s="13"/>
      <c r="B286" s="238"/>
      <c r="C286" s="239"/>
      <c r="D286" s="233" t="s">
        <v>144</v>
      </c>
      <c r="E286" s="240" t="s">
        <v>1</v>
      </c>
      <c r="F286" s="241" t="s">
        <v>385</v>
      </c>
      <c r="G286" s="239"/>
      <c r="H286" s="242">
        <v>1104.606</v>
      </c>
      <c r="I286" s="243"/>
      <c r="J286" s="239"/>
      <c r="K286" s="239"/>
      <c r="L286" s="244"/>
      <c r="M286" s="245"/>
      <c r="N286" s="246"/>
      <c r="O286" s="246"/>
      <c r="P286" s="246"/>
      <c r="Q286" s="246"/>
      <c r="R286" s="246"/>
      <c r="S286" s="246"/>
      <c r="T286" s="247"/>
      <c r="U286" s="13"/>
      <c r="V286" s="13"/>
      <c r="W286" s="13"/>
      <c r="X286" s="13"/>
      <c r="Y286" s="13"/>
      <c r="Z286" s="13"/>
      <c r="AA286" s="13"/>
      <c r="AB286" s="13"/>
      <c r="AC286" s="13"/>
      <c r="AD286" s="13"/>
      <c r="AE286" s="13"/>
      <c r="AT286" s="248" t="s">
        <v>144</v>
      </c>
      <c r="AU286" s="248" t="s">
        <v>84</v>
      </c>
      <c r="AV286" s="13" t="s">
        <v>86</v>
      </c>
      <c r="AW286" s="13" t="s">
        <v>33</v>
      </c>
      <c r="AX286" s="13" t="s">
        <v>84</v>
      </c>
      <c r="AY286" s="248" t="s">
        <v>132</v>
      </c>
    </row>
    <row r="287" s="2" customFormat="1" ht="24.15" customHeight="1">
      <c r="A287" s="39"/>
      <c r="B287" s="40"/>
      <c r="C287" s="220" t="s">
        <v>386</v>
      </c>
      <c r="D287" s="220" t="s">
        <v>135</v>
      </c>
      <c r="E287" s="221" t="s">
        <v>387</v>
      </c>
      <c r="F287" s="222" t="s">
        <v>388</v>
      </c>
      <c r="G287" s="223" t="s">
        <v>185</v>
      </c>
      <c r="H287" s="224">
        <v>18.359999999999999</v>
      </c>
      <c r="I287" s="225"/>
      <c r="J287" s="226">
        <f>ROUND(I287*H287,2)</f>
        <v>0</v>
      </c>
      <c r="K287" s="222" t="s">
        <v>139</v>
      </c>
      <c r="L287" s="45"/>
      <c r="M287" s="227" t="s">
        <v>1</v>
      </c>
      <c r="N287" s="228" t="s">
        <v>41</v>
      </c>
      <c r="O287" s="92"/>
      <c r="P287" s="229">
        <f>O287*H287</f>
        <v>0</v>
      </c>
      <c r="Q287" s="229">
        <v>0</v>
      </c>
      <c r="R287" s="229">
        <f>Q287*H287</f>
        <v>0</v>
      </c>
      <c r="S287" s="229">
        <v>0</v>
      </c>
      <c r="T287" s="230">
        <f>S287*H287</f>
        <v>0</v>
      </c>
      <c r="U287" s="39"/>
      <c r="V287" s="39"/>
      <c r="W287" s="39"/>
      <c r="X287" s="39"/>
      <c r="Y287" s="39"/>
      <c r="Z287" s="39"/>
      <c r="AA287" s="39"/>
      <c r="AB287" s="39"/>
      <c r="AC287" s="39"/>
      <c r="AD287" s="39"/>
      <c r="AE287" s="39"/>
      <c r="AR287" s="231" t="s">
        <v>339</v>
      </c>
      <c r="AT287" s="231" t="s">
        <v>135</v>
      </c>
      <c r="AU287" s="231" t="s">
        <v>84</v>
      </c>
      <c r="AY287" s="18" t="s">
        <v>132</v>
      </c>
      <c r="BE287" s="232">
        <f>IF(N287="základní",J287,0)</f>
        <v>0</v>
      </c>
      <c r="BF287" s="232">
        <f>IF(N287="snížená",J287,0)</f>
        <v>0</v>
      </c>
      <c r="BG287" s="232">
        <f>IF(N287="zákl. přenesená",J287,0)</f>
        <v>0</v>
      </c>
      <c r="BH287" s="232">
        <f>IF(N287="sníž. přenesená",J287,0)</f>
        <v>0</v>
      </c>
      <c r="BI287" s="232">
        <f>IF(N287="nulová",J287,0)</f>
        <v>0</v>
      </c>
      <c r="BJ287" s="18" t="s">
        <v>84</v>
      </c>
      <c r="BK287" s="232">
        <f>ROUND(I287*H287,2)</f>
        <v>0</v>
      </c>
      <c r="BL287" s="18" t="s">
        <v>339</v>
      </c>
      <c r="BM287" s="231" t="s">
        <v>389</v>
      </c>
    </row>
    <row r="288" s="2" customFormat="1">
      <c r="A288" s="39"/>
      <c r="B288" s="40"/>
      <c r="C288" s="41"/>
      <c r="D288" s="233" t="s">
        <v>142</v>
      </c>
      <c r="E288" s="41"/>
      <c r="F288" s="234" t="s">
        <v>390</v>
      </c>
      <c r="G288" s="41"/>
      <c r="H288" s="41"/>
      <c r="I288" s="235"/>
      <c r="J288" s="41"/>
      <c r="K288" s="41"/>
      <c r="L288" s="45"/>
      <c r="M288" s="236"/>
      <c r="N288" s="237"/>
      <c r="O288" s="92"/>
      <c r="P288" s="92"/>
      <c r="Q288" s="92"/>
      <c r="R288" s="92"/>
      <c r="S288" s="92"/>
      <c r="T288" s="93"/>
      <c r="U288" s="39"/>
      <c r="V288" s="39"/>
      <c r="W288" s="39"/>
      <c r="X288" s="39"/>
      <c r="Y288" s="39"/>
      <c r="Z288" s="39"/>
      <c r="AA288" s="39"/>
      <c r="AB288" s="39"/>
      <c r="AC288" s="39"/>
      <c r="AD288" s="39"/>
      <c r="AE288" s="39"/>
      <c r="AT288" s="18" t="s">
        <v>142</v>
      </c>
      <c r="AU288" s="18" t="s">
        <v>84</v>
      </c>
    </row>
    <row r="289" s="2" customFormat="1">
      <c r="A289" s="39"/>
      <c r="B289" s="40"/>
      <c r="C289" s="41"/>
      <c r="D289" s="233" t="s">
        <v>204</v>
      </c>
      <c r="E289" s="41"/>
      <c r="F289" s="270" t="s">
        <v>391</v>
      </c>
      <c r="G289" s="41"/>
      <c r="H289" s="41"/>
      <c r="I289" s="235"/>
      <c r="J289" s="41"/>
      <c r="K289" s="41"/>
      <c r="L289" s="45"/>
      <c r="M289" s="236"/>
      <c r="N289" s="237"/>
      <c r="O289" s="92"/>
      <c r="P289" s="92"/>
      <c r="Q289" s="92"/>
      <c r="R289" s="92"/>
      <c r="S289" s="92"/>
      <c r="T289" s="93"/>
      <c r="U289" s="39"/>
      <c r="V289" s="39"/>
      <c r="W289" s="39"/>
      <c r="X289" s="39"/>
      <c r="Y289" s="39"/>
      <c r="Z289" s="39"/>
      <c r="AA289" s="39"/>
      <c r="AB289" s="39"/>
      <c r="AC289" s="39"/>
      <c r="AD289" s="39"/>
      <c r="AE289" s="39"/>
      <c r="AT289" s="18" t="s">
        <v>204</v>
      </c>
      <c r="AU289" s="18" t="s">
        <v>84</v>
      </c>
    </row>
    <row r="290" s="14" customFormat="1">
      <c r="A290" s="14"/>
      <c r="B290" s="249"/>
      <c r="C290" s="250"/>
      <c r="D290" s="233" t="s">
        <v>144</v>
      </c>
      <c r="E290" s="251" t="s">
        <v>1</v>
      </c>
      <c r="F290" s="252" t="s">
        <v>392</v>
      </c>
      <c r="G290" s="250"/>
      <c r="H290" s="251" t="s">
        <v>1</v>
      </c>
      <c r="I290" s="253"/>
      <c r="J290" s="250"/>
      <c r="K290" s="250"/>
      <c r="L290" s="254"/>
      <c r="M290" s="255"/>
      <c r="N290" s="256"/>
      <c r="O290" s="256"/>
      <c r="P290" s="256"/>
      <c r="Q290" s="256"/>
      <c r="R290" s="256"/>
      <c r="S290" s="256"/>
      <c r="T290" s="257"/>
      <c r="U290" s="14"/>
      <c r="V290" s="14"/>
      <c r="W290" s="14"/>
      <c r="X290" s="14"/>
      <c r="Y290" s="14"/>
      <c r="Z290" s="14"/>
      <c r="AA290" s="14"/>
      <c r="AB290" s="14"/>
      <c r="AC290" s="14"/>
      <c r="AD290" s="14"/>
      <c r="AE290" s="14"/>
      <c r="AT290" s="258" t="s">
        <v>144</v>
      </c>
      <c r="AU290" s="258" t="s">
        <v>84</v>
      </c>
      <c r="AV290" s="14" t="s">
        <v>84</v>
      </c>
      <c r="AW290" s="14" t="s">
        <v>33</v>
      </c>
      <c r="AX290" s="14" t="s">
        <v>76</v>
      </c>
      <c r="AY290" s="258" t="s">
        <v>132</v>
      </c>
    </row>
    <row r="291" s="13" customFormat="1">
      <c r="A291" s="13"/>
      <c r="B291" s="238"/>
      <c r="C291" s="239"/>
      <c r="D291" s="233" t="s">
        <v>144</v>
      </c>
      <c r="E291" s="240" t="s">
        <v>1</v>
      </c>
      <c r="F291" s="241" t="s">
        <v>393</v>
      </c>
      <c r="G291" s="239"/>
      <c r="H291" s="242">
        <v>18.359999999999999</v>
      </c>
      <c r="I291" s="243"/>
      <c r="J291" s="239"/>
      <c r="K291" s="239"/>
      <c r="L291" s="244"/>
      <c r="M291" s="245"/>
      <c r="N291" s="246"/>
      <c r="O291" s="246"/>
      <c r="P291" s="246"/>
      <c r="Q291" s="246"/>
      <c r="R291" s="246"/>
      <c r="S291" s="246"/>
      <c r="T291" s="247"/>
      <c r="U291" s="13"/>
      <c r="V291" s="13"/>
      <c r="W291" s="13"/>
      <c r="X291" s="13"/>
      <c r="Y291" s="13"/>
      <c r="Z291" s="13"/>
      <c r="AA291" s="13"/>
      <c r="AB291" s="13"/>
      <c r="AC291" s="13"/>
      <c r="AD291" s="13"/>
      <c r="AE291" s="13"/>
      <c r="AT291" s="248" t="s">
        <v>144</v>
      </c>
      <c r="AU291" s="248" t="s">
        <v>84</v>
      </c>
      <c r="AV291" s="13" t="s">
        <v>86</v>
      </c>
      <c r="AW291" s="13" t="s">
        <v>33</v>
      </c>
      <c r="AX291" s="13" t="s">
        <v>84</v>
      </c>
      <c r="AY291" s="248" t="s">
        <v>132</v>
      </c>
    </row>
    <row r="292" s="2" customFormat="1" ht="24.15" customHeight="1">
      <c r="A292" s="39"/>
      <c r="B292" s="40"/>
      <c r="C292" s="220" t="s">
        <v>394</v>
      </c>
      <c r="D292" s="220" t="s">
        <v>135</v>
      </c>
      <c r="E292" s="221" t="s">
        <v>395</v>
      </c>
      <c r="F292" s="222" t="s">
        <v>396</v>
      </c>
      <c r="G292" s="223" t="s">
        <v>185</v>
      </c>
      <c r="H292" s="224">
        <v>1176.672</v>
      </c>
      <c r="I292" s="225"/>
      <c r="J292" s="226">
        <f>ROUND(I292*H292,2)</f>
        <v>0</v>
      </c>
      <c r="K292" s="222" t="s">
        <v>139</v>
      </c>
      <c r="L292" s="45"/>
      <c r="M292" s="227" t="s">
        <v>1</v>
      </c>
      <c r="N292" s="228" t="s">
        <v>41</v>
      </c>
      <c r="O292" s="92"/>
      <c r="P292" s="229">
        <f>O292*H292</f>
        <v>0</v>
      </c>
      <c r="Q292" s="229">
        <v>0</v>
      </c>
      <c r="R292" s="229">
        <f>Q292*H292</f>
        <v>0</v>
      </c>
      <c r="S292" s="229">
        <v>0</v>
      </c>
      <c r="T292" s="230">
        <f>S292*H292</f>
        <v>0</v>
      </c>
      <c r="U292" s="39"/>
      <c r="V292" s="39"/>
      <c r="W292" s="39"/>
      <c r="X292" s="39"/>
      <c r="Y292" s="39"/>
      <c r="Z292" s="39"/>
      <c r="AA292" s="39"/>
      <c r="AB292" s="39"/>
      <c r="AC292" s="39"/>
      <c r="AD292" s="39"/>
      <c r="AE292" s="39"/>
      <c r="AR292" s="231" t="s">
        <v>339</v>
      </c>
      <c r="AT292" s="231" t="s">
        <v>135</v>
      </c>
      <c r="AU292" s="231" t="s">
        <v>84</v>
      </c>
      <c r="AY292" s="18" t="s">
        <v>132</v>
      </c>
      <c r="BE292" s="232">
        <f>IF(N292="základní",J292,0)</f>
        <v>0</v>
      </c>
      <c r="BF292" s="232">
        <f>IF(N292="snížená",J292,0)</f>
        <v>0</v>
      </c>
      <c r="BG292" s="232">
        <f>IF(N292="zákl. přenesená",J292,0)</f>
        <v>0</v>
      </c>
      <c r="BH292" s="232">
        <f>IF(N292="sníž. přenesená",J292,0)</f>
        <v>0</v>
      </c>
      <c r="BI292" s="232">
        <f>IF(N292="nulová",J292,0)</f>
        <v>0</v>
      </c>
      <c r="BJ292" s="18" t="s">
        <v>84</v>
      </c>
      <c r="BK292" s="232">
        <f>ROUND(I292*H292,2)</f>
        <v>0</v>
      </c>
      <c r="BL292" s="18" t="s">
        <v>339</v>
      </c>
      <c r="BM292" s="231" t="s">
        <v>397</v>
      </c>
    </row>
    <row r="293" s="2" customFormat="1">
      <c r="A293" s="39"/>
      <c r="B293" s="40"/>
      <c r="C293" s="41"/>
      <c r="D293" s="233" t="s">
        <v>142</v>
      </c>
      <c r="E293" s="41"/>
      <c r="F293" s="234" t="s">
        <v>398</v>
      </c>
      <c r="G293" s="41"/>
      <c r="H293" s="41"/>
      <c r="I293" s="235"/>
      <c r="J293" s="41"/>
      <c r="K293" s="41"/>
      <c r="L293" s="45"/>
      <c r="M293" s="236"/>
      <c r="N293" s="237"/>
      <c r="O293" s="92"/>
      <c r="P293" s="92"/>
      <c r="Q293" s="92"/>
      <c r="R293" s="92"/>
      <c r="S293" s="92"/>
      <c r="T293" s="93"/>
      <c r="U293" s="39"/>
      <c r="V293" s="39"/>
      <c r="W293" s="39"/>
      <c r="X293" s="39"/>
      <c r="Y293" s="39"/>
      <c r="Z293" s="39"/>
      <c r="AA293" s="39"/>
      <c r="AB293" s="39"/>
      <c r="AC293" s="39"/>
      <c r="AD293" s="39"/>
      <c r="AE293" s="39"/>
      <c r="AT293" s="18" t="s">
        <v>142</v>
      </c>
      <c r="AU293" s="18" t="s">
        <v>84</v>
      </c>
    </row>
    <row r="294" s="2" customFormat="1">
      <c r="A294" s="39"/>
      <c r="B294" s="40"/>
      <c r="C294" s="41"/>
      <c r="D294" s="233" t="s">
        <v>204</v>
      </c>
      <c r="E294" s="41"/>
      <c r="F294" s="270" t="s">
        <v>399</v>
      </c>
      <c r="G294" s="41"/>
      <c r="H294" s="41"/>
      <c r="I294" s="235"/>
      <c r="J294" s="41"/>
      <c r="K294" s="41"/>
      <c r="L294" s="45"/>
      <c r="M294" s="236"/>
      <c r="N294" s="237"/>
      <c r="O294" s="92"/>
      <c r="P294" s="92"/>
      <c r="Q294" s="92"/>
      <c r="R294" s="92"/>
      <c r="S294" s="92"/>
      <c r="T294" s="93"/>
      <c r="U294" s="39"/>
      <c r="V294" s="39"/>
      <c r="W294" s="39"/>
      <c r="X294" s="39"/>
      <c r="Y294" s="39"/>
      <c r="Z294" s="39"/>
      <c r="AA294" s="39"/>
      <c r="AB294" s="39"/>
      <c r="AC294" s="39"/>
      <c r="AD294" s="39"/>
      <c r="AE294" s="39"/>
      <c r="AT294" s="18" t="s">
        <v>204</v>
      </c>
      <c r="AU294" s="18" t="s">
        <v>84</v>
      </c>
    </row>
    <row r="295" s="14" customFormat="1">
      <c r="A295" s="14"/>
      <c r="B295" s="249"/>
      <c r="C295" s="250"/>
      <c r="D295" s="233" t="s">
        <v>144</v>
      </c>
      <c r="E295" s="251" t="s">
        <v>1</v>
      </c>
      <c r="F295" s="252" t="s">
        <v>400</v>
      </c>
      <c r="G295" s="250"/>
      <c r="H295" s="251" t="s">
        <v>1</v>
      </c>
      <c r="I295" s="253"/>
      <c r="J295" s="250"/>
      <c r="K295" s="250"/>
      <c r="L295" s="254"/>
      <c r="M295" s="255"/>
      <c r="N295" s="256"/>
      <c r="O295" s="256"/>
      <c r="P295" s="256"/>
      <c r="Q295" s="256"/>
      <c r="R295" s="256"/>
      <c r="S295" s="256"/>
      <c r="T295" s="257"/>
      <c r="U295" s="14"/>
      <c r="V295" s="14"/>
      <c r="W295" s="14"/>
      <c r="X295" s="14"/>
      <c r="Y295" s="14"/>
      <c r="Z295" s="14"/>
      <c r="AA295" s="14"/>
      <c r="AB295" s="14"/>
      <c r="AC295" s="14"/>
      <c r="AD295" s="14"/>
      <c r="AE295" s="14"/>
      <c r="AT295" s="258" t="s">
        <v>144</v>
      </c>
      <c r="AU295" s="258" t="s">
        <v>84</v>
      </c>
      <c r="AV295" s="14" t="s">
        <v>84</v>
      </c>
      <c r="AW295" s="14" t="s">
        <v>33</v>
      </c>
      <c r="AX295" s="14" t="s">
        <v>76</v>
      </c>
      <c r="AY295" s="258" t="s">
        <v>132</v>
      </c>
    </row>
    <row r="296" s="13" customFormat="1">
      <c r="A296" s="13"/>
      <c r="B296" s="238"/>
      <c r="C296" s="239"/>
      <c r="D296" s="233" t="s">
        <v>144</v>
      </c>
      <c r="E296" s="240" t="s">
        <v>1</v>
      </c>
      <c r="F296" s="241" t="s">
        <v>401</v>
      </c>
      <c r="G296" s="239"/>
      <c r="H296" s="242">
        <v>1176.672</v>
      </c>
      <c r="I296" s="243"/>
      <c r="J296" s="239"/>
      <c r="K296" s="239"/>
      <c r="L296" s="244"/>
      <c r="M296" s="245"/>
      <c r="N296" s="246"/>
      <c r="O296" s="246"/>
      <c r="P296" s="246"/>
      <c r="Q296" s="246"/>
      <c r="R296" s="246"/>
      <c r="S296" s="246"/>
      <c r="T296" s="247"/>
      <c r="U296" s="13"/>
      <c r="V296" s="13"/>
      <c r="W296" s="13"/>
      <c r="X296" s="13"/>
      <c r="Y296" s="13"/>
      <c r="Z296" s="13"/>
      <c r="AA296" s="13"/>
      <c r="AB296" s="13"/>
      <c r="AC296" s="13"/>
      <c r="AD296" s="13"/>
      <c r="AE296" s="13"/>
      <c r="AT296" s="248" t="s">
        <v>144</v>
      </c>
      <c r="AU296" s="248" t="s">
        <v>84</v>
      </c>
      <c r="AV296" s="13" t="s">
        <v>86</v>
      </c>
      <c r="AW296" s="13" t="s">
        <v>33</v>
      </c>
      <c r="AX296" s="13" t="s">
        <v>84</v>
      </c>
      <c r="AY296" s="248" t="s">
        <v>132</v>
      </c>
    </row>
    <row r="297" s="2" customFormat="1" ht="16.5" customHeight="1">
      <c r="A297" s="39"/>
      <c r="B297" s="40"/>
      <c r="C297" s="220" t="s">
        <v>402</v>
      </c>
      <c r="D297" s="220" t="s">
        <v>135</v>
      </c>
      <c r="E297" s="221" t="s">
        <v>403</v>
      </c>
      <c r="F297" s="222" t="s">
        <v>404</v>
      </c>
      <c r="G297" s="223" t="s">
        <v>185</v>
      </c>
      <c r="H297" s="224">
        <v>515</v>
      </c>
      <c r="I297" s="225"/>
      <c r="J297" s="226">
        <f>ROUND(I297*H297,2)</f>
        <v>0</v>
      </c>
      <c r="K297" s="222" t="s">
        <v>139</v>
      </c>
      <c r="L297" s="45"/>
      <c r="M297" s="227" t="s">
        <v>1</v>
      </c>
      <c r="N297" s="228" t="s">
        <v>41</v>
      </c>
      <c r="O297" s="92"/>
      <c r="P297" s="229">
        <f>O297*H297</f>
        <v>0</v>
      </c>
      <c r="Q297" s="229">
        <v>0</v>
      </c>
      <c r="R297" s="229">
        <f>Q297*H297</f>
        <v>0</v>
      </c>
      <c r="S297" s="229">
        <v>0</v>
      </c>
      <c r="T297" s="230">
        <f>S297*H297</f>
        <v>0</v>
      </c>
      <c r="U297" s="39"/>
      <c r="V297" s="39"/>
      <c r="W297" s="39"/>
      <c r="X297" s="39"/>
      <c r="Y297" s="39"/>
      <c r="Z297" s="39"/>
      <c r="AA297" s="39"/>
      <c r="AB297" s="39"/>
      <c r="AC297" s="39"/>
      <c r="AD297" s="39"/>
      <c r="AE297" s="39"/>
      <c r="AR297" s="231" t="s">
        <v>339</v>
      </c>
      <c r="AT297" s="231" t="s">
        <v>135</v>
      </c>
      <c r="AU297" s="231" t="s">
        <v>84</v>
      </c>
      <c r="AY297" s="18" t="s">
        <v>132</v>
      </c>
      <c r="BE297" s="232">
        <f>IF(N297="základní",J297,0)</f>
        <v>0</v>
      </c>
      <c r="BF297" s="232">
        <f>IF(N297="snížená",J297,0)</f>
        <v>0</v>
      </c>
      <c r="BG297" s="232">
        <f>IF(N297="zákl. přenesená",J297,0)</f>
        <v>0</v>
      </c>
      <c r="BH297" s="232">
        <f>IF(N297="sníž. přenesená",J297,0)</f>
        <v>0</v>
      </c>
      <c r="BI297" s="232">
        <f>IF(N297="nulová",J297,0)</f>
        <v>0</v>
      </c>
      <c r="BJ297" s="18" t="s">
        <v>84</v>
      </c>
      <c r="BK297" s="232">
        <f>ROUND(I297*H297,2)</f>
        <v>0</v>
      </c>
      <c r="BL297" s="18" t="s">
        <v>339</v>
      </c>
      <c r="BM297" s="231" t="s">
        <v>405</v>
      </c>
    </row>
    <row r="298" s="2" customFormat="1">
      <c r="A298" s="39"/>
      <c r="B298" s="40"/>
      <c r="C298" s="41"/>
      <c r="D298" s="233" t="s">
        <v>142</v>
      </c>
      <c r="E298" s="41"/>
      <c r="F298" s="234" t="s">
        <v>406</v>
      </c>
      <c r="G298" s="41"/>
      <c r="H298" s="41"/>
      <c r="I298" s="235"/>
      <c r="J298" s="41"/>
      <c r="K298" s="41"/>
      <c r="L298" s="45"/>
      <c r="M298" s="236"/>
      <c r="N298" s="237"/>
      <c r="O298" s="92"/>
      <c r="P298" s="92"/>
      <c r="Q298" s="92"/>
      <c r="R298" s="92"/>
      <c r="S298" s="92"/>
      <c r="T298" s="93"/>
      <c r="U298" s="39"/>
      <c r="V298" s="39"/>
      <c r="W298" s="39"/>
      <c r="X298" s="39"/>
      <c r="Y298" s="39"/>
      <c r="Z298" s="39"/>
      <c r="AA298" s="39"/>
      <c r="AB298" s="39"/>
      <c r="AC298" s="39"/>
      <c r="AD298" s="39"/>
      <c r="AE298" s="39"/>
      <c r="AT298" s="18" t="s">
        <v>142</v>
      </c>
      <c r="AU298" s="18" t="s">
        <v>84</v>
      </c>
    </row>
    <row r="299" s="14" customFormat="1">
      <c r="A299" s="14"/>
      <c r="B299" s="249"/>
      <c r="C299" s="250"/>
      <c r="D299" s="233" t="s">
        <v>144</v>
      </c>
      <c r="E299" s="251" t="s">
        <v>1</v>
      </c>
      <c r="F299" s="252" t="s">
        <v>377</v>
      </c>
      <c r="G299" s="250"/>
      <c r="H299" s="251" t="s">
        <v>1</v>
      </c>
      <c r="I299" s="253"/>
      <c r="J299" s="250"/>
      <c r="K299" s="250"/>
      <c r="L299" s="254"/>
      <c r="M299" s="255"/>
      <c r="N299" s="256"/>
      <c r="O299" s="256"/>
      <c r="P299" s="256"/>
      <c r="Q299" s="256"/>
      <c r="R299" s="256"/>
      <c r="S299" s="256"/>
      <c r="T299" s="257"/>
      <c r="U299" s="14"/>
      <c r="V299" s="14"/>
      <c r="W299" s="14"/>
      <c r="X299" s="14"/>
      <c r="Y299" s="14"/>
      <c r="Z299" s="14"/>
      <c r="AA299" s="14"/>
      <c r="AB299" s="14"/>
      <c r="AC299" s="14"/>
      <c r="AD299" s="14"/>
      <c r="AE299" s="14"/>
      <c r="AT299" s="258" t="s">
        <v>144</v>
      </c>
      <c r="AU299" s="258" t="s">
        <v>84</v>
      </c>
      <c r="AV299" s="14" t="s">
        <v>84</v>
      </c>
      <c r="AW299" s="14" t="s">
        <v>33</v>
      </c>
      <c r="AX299" s="14" t="s">
        <v>76</v>
      </c>
      <c r="AY299" s="258" t="s">
        <v>132</v>
      </c>
    </row>
    <row r="300" s="13" customFormat="1">
      <c r="A300" s="13"/>
      <c r="B300" s="238"/>
      <c r="C300" s="239"/>
      <c r="D300" s="233" t="s">
        <v>144</v>
      </c>
      <c r="E300" s="240" t="s">
        <v>1</v>
      </c>
      <c r="F300" s="241" t="s">
        <v>241</v>
      </c>
      <c r="G300" s="239"/>
      <c r="H300" s="242">
        <v>515</v>
      </c>
      <c r="I300" s="243"/>
      <c r="J300" s="239"/>
      <c r="K300" s="239"/>
      <c r="L300" s="244"/>
      <c r="M300" s="245"/>
      <c r="N300" s="246"/>
      <c r="O300" s="246"/>
      <c r="P300" s="246"/>
      <c r="Q300" s="246"/>
      <c r="R300" s="246"/>
      <c r="S300" s="246"/>
      <c r="T300" s="247"/>
      <c r="U300" s="13"/>
      <c r="V300" s="13"/>
      <c r="W300" s="13"/>
      <c r="X300" s="13"/>
      <c r="Y300" s="13"/>
      <c r="Z300" s="13"/>
      <c r="AA300" s="13"/>
      <c r="AB300" s="13"/>
      <c r="AC300" s="13"/>
      <c r="AD300" s="13"/>
      <c r="AE300" s="13"/>
      <c r="AT300" s="248" t="s">
        <v>144</v>
      </c>
      <c r="AU300" s="248" t="s">
        <v>84</v>
      </c>
      <c r="AV300" s="13" t="s">
        <v>86</v>
      </c>
      <c r="AW300" s="13" t="s">
        <v>33</v>
      </c>
      <c r="AX300" s="13" t="s">
        <v>84</v>
      </c>
      <c r="AY300" s="248" t="s">
        <v>132</v>
      </c>
    </row>
    <row r="301" s="2" customFormat="1" ht="16.5" customHeight="1">
      <c r="A301" s="39"/>
      <c r="B301" s="40"/>
      <c r="C301" s="220" t="s">
        <v>407</v>
      </c>
      <c r="D301" s="220" t="s">
        <v>135</v>
      </c>
      <c r="E301" s="221" t="s">
        <v>408</v>
      </c>
      <c r="F301" s="222" t="s">
        <v>409</v>
      </c>
      <c r="G301" s="223" t="s">
        <v>185</v>
      </c>
      <c r="H301" s="224">
        <v>105</v>
      </c>
      <c r="I301" s="225"/>
      <c r="J301" s="226">
        <f>ROUND(I301*H301,2)</f>
        <v>0</v>
      </c>
      <c r="K301" s="222" t="s">
        <v>139</v>
      </c>
      <c r="L301" s="45"/>
      <c r="M301" s="227" t="s">
        <v>1</v>
      </c>
      <c r="N301" s="228" t="s">
        <v>41</v>
      </c>
      <c r="O301" s="92"/>
      <c r="P301" s="229">
        <f>O301*H301</f>
        <v>0</v>
      </c>
      <c r="Q301" s="229">
        <v>0</v>
      </c>
      <c r="R301" s="229">
        <f>Q301*H301</f>
        <v>0</v>
      </c>
      <c r="S301" s="229">
        <v>0</v>
      </c>
      <c r="T301" s="230">
        <f>S301*H301</f>
        <v>0</v>
      </c>
      <c r="U301" s="39"/>
      <c r="V301" s="39"/>
      <c r="W301" s="39"/>
      <c r="X301" s="39"/>
      <c r="Y301" s="39"/>
      <c r="Z301" s="39"/>
      <c r="AA301" s="39"/>
      <c r="AB301" s="39"/>
      <c r="AC301" s="39"/>
      <c r="AD301" s="39"/>
      <c r="AE301" s="39"/>
      <c r="AR301" s="231" t="s">
        <v>339</v>
      </c>
      <c r="AT301" s="231" t="s">
        <v>135</v>
      </c>
      <c r="AU301" s="231" t="s">
        <v>84</v>
      </c>
      <c r="AY301" s="18" t="s">
        <v>132</v>
      </c>
      <c r="BE301" s="232">
        <f>IF(N301="základní",J301,0)</f>
        <v>0</v>
      </c>
      <c r="BF301" s="232">
        <f>IF(N301="snížená",J301,0)</f>
        <v>0</v>
      </c>
      <c r="BG301" s="232">
        <f>IF(N301="zákl. přenesená",J301,0)</f>
        <v>0</v>
      </c>
      <c r="BH301" s="232">
        <f>IF(N301="sníž. přenesená",J301,0)</f>
        <v>0</v>
      </c>
      <c r="BI301" s="232">
        <f>IF(N301="nulová",J301,0)</f>
        <v>0</v>
      </c>
      <c r="BJ301" s="18" t="s">
        <v>84</v>
      </c>
      <c r="BK301" s="232">
        <f>ROUND(I301*H301,2)</f>
        <v>0</v>
      </c>
      <c r="BL301" s="18" t="s">
        <v>339</v>
      </c>
      <c r="BM301" s="231" t="s">
        <v>410</v>
      </c>
    </row>
    <row r="302" s="2" customFormat="1">
      <c r="A302" s="39"/>
      <c r="B302" s="40"/>
      <c r="C302" s="41"/>
      <c r="D302" s="233" t="s">
        <v>142</v>
      </c>
      <c r="E302" s="41"/>
      <c r="F302" s="234" t="s">
        <v>411</v>
      </c>
      <c r="G302" s="41"/>
      <c r="H302" s="41"/>
      <c r="I302" s="235"/>
      <c r="J302" s="41"/>
      <c r="K302" s="41"/>
      <c r="L302" s="45"/>
      <c r="M302" s="236"/>
      <c r="N302" s="237"/>
      <c r="O302" s="92"/>
      <c r="P302" s="92"/>
      <c r="Q302" s="92"/>
      <c r="R302" s="92"/>
      <c r="S302" s="92"/>
      <c r="T302" s="93"/>
      <c r="U302" s="39"/>
      <c r="V302" s="39"/>
      <c r="W302" s="39"/>
      <c r="X302" s="39"/>
      <c r="Y302" s="39"/>
      <c r="Z302" s="39"/>
      <c r="AA302" s="39"/>
      <c r="AB302" s="39"/>
      <c r="AC302" s="39"/>
      <c r="AD302" s="39"/>
      <c r="AE302" s="39"/>
      <c r="AT302" s="18" t="s">
        <v>142</v>
      </c>
      <c r="AU302" s="18" t="s">
        <v>84</v>
      </c>
    </row>
    <row r="303" s="2" customFormat="1">
      <c r="A303" s="39"/>
      <c r="B303" s="40"/>
      <c r="C303" s="41"/>
      <c r="D303" s="233" t="s">
        <v>204</v>
      </c>
      <c r="E303" s="41"/>
      <c r="F303" s="270" t="s">
        <v>412</v>
      </c>
      <c r="G303" s="41"/>
      <c r="H303" s="41"/>
      <c r="I303" s="235"/>
      <c r="J303" s="41"/>
      <c r="K303" s="41"/>
      <c r="L303" s="45"/>
      <c r="M303" s="236"/>
      <c r="N303" s="237"/>
      <c r="O303" s="92"/>
      <c r="P303" s="92"/>
      <c r="Q303" s="92"/>
      <c r="R303" s="92"/>
      <c r="S303" s="92"/>
      <c r="T303" s="93"/>
      <c r="U303" s="39"/>
      <c r="V303" s="39"/>
      <c r="W303" s="39"/>
      <c r="X303" s="39"/>
      <c r="Y303" s="39"/>
      <c r="Z303" s="39"/>
      <c r="AA303" s="39"/>
      <c r="AB303" s="39"/>
      <c r="AC303" s="39"/>
      <c r="AD303" s="39"/>
      <c r="AE303" s="39"/>
      <c r="AT303" s="18" t="s">
        <v>204</v>
      </c>
      <c r="AU303" s="18" t="s">
        <v>84</v>
      </c>
    </row>
    <row r="304" s="14" customFormat="1">
      <c r="A304" s="14"/>
      <c r="B304" s="249"/>
      <c r="C304" s="250"/>
      <c r="D304" s="233" t="s">
        <v>144</v>
      </c>
      <c r="E304" s="251" t="s">
        <v>1</v>
      </c>
      <c r="F304" s="252" t="s">
        <v>413</v>
      </c>
      <c r="G304" s="250"/>
      <c r="H304" s="251" t="s">
        <v>1</v>
      </c>
      <c r="I304" s="253"/>
      <c r="J304" s="250"/>
      <c r="K304" s="250"/>
      <c r="L304" s="254"/>
      <c r="M304" s="255"/>
      <c r="N304" s="256"/>
      <c r="O304" s="256"/>
      <c r="P304" s="256"/>
      <c r="Q304" s="256"/>
      <c r="R304" s="256"/>
      <c r="S304" s="256"/>
      <c r="T304" s="257"/>
      <c r="U304" s="14"/>
      <c r="V304" s="14"/>
      <c r="W304" s="14"/>
      <c r="X304" s="14"/>
      <c r="Y304" s="14"/>
      <c r="Z304" s="14"/>
      <c r="AA304" s="14"/>
      <c r="AB304" s="14"/>
      <c r="AC304" s="14"/>
      <c r="AD304" s="14"/>
      <c r="AE304" s="14"/>
      <c r="AT304" s="258" t="s">
        <v>144</v>
      </c>
      <c r="AU304" s="258" t="s">
        <v>84</v>
      </c>
      <c r="AV304" s="14" t="s">
        <v>84</v>
      </c>
      <c r="AW304" s="14" t="s">
        <v>33</v>
      </c>
      <c r="AX304" s="14" t="s">
        <v>76</v>
      </c>
      <c r="AY304" s="258" t="s">
        <v>132</v>
      </c>
    </row>
    <row r="305" s="13" customFormat="1">
      <c r="A305" s="13"/>
      <c r="B305" s="238"/>
      <c r="C305" s="239"/>
      <c r="D305" s="233" t="s">
        <v>144</v>
      </c>
      <c r="E305" s="240" t="s">
        <v>1</v>
      </c>
      <c r="F305" s="241" t="s">
        <v>414</v>
      </c>
      <c r="G305" s="239"/>
      <c r="H305" s="242">
        <v>105</v>
      </c>
      <c r="I305" s="243"/>
      <c r="J305" s="239"/>
      <c r="K305" s="239"/>
      <c r="L305" s="244"/>
      <c r="M305" s="245"/>
      <c r="N305" s="246"/>
      <c r="O305" s="246"/>
      <c r="P305" s="246"/>
      <c r="Q305" s="246"/>
      <c r="R305" s="246"/>
      <c r="S305" s="246"/>
      <c r="T305" s="247"/>
      <c r="U305" s="13"/>
      <c r="V305" s="13"/>
      <c r="W305" s="13"/>
      <c r="X305" s="13"/>
      <c r="Y305" s="13"/>
      <c r="Z305" s="13"/>
      <c r="AA305" s="13"/>
      <c r="AB305" s="13"/>
      <c r="AC305" s="13"/>
      <c r="AD305" s="13"/>
      <c r="AE305" s="13"/>
      <c r="AT305" s="248" t="s">
        <v>144</v>
      </c>
      <c r="AU305" s="248" t="s">
        <v>84</v>
      </c>
      <c r="AV305" s="13" t="s">
        <v>86</v>
      </c>
      <c r="AW305" s="13" t="s">
        <v>33</v>
      </c>
      <c r="AX305" s="13" t="s">
        <v>76</v>
      </c>
      <c r="AY305" s="248" t="s">
        <v>132</v>
      </c>
    </row>
    <row r="306" s="15" customFormat="1">
      <c r="A306" s="15"/>
      <c r="B306" s="259"/>
      <c r="C306" s="260"/>
      <c r="D306" s="233" t="s">
        <v>144</v>
      </c>
      <c r="E306" s="261" t="s">
        <v>1</v>
      </c>
      <c r="F306" s="262" t="s">
        <v>159</v>
      </c>
      <c r="G306" s="260"/>
      <c r="H306" s="263">
        <v>105</v>
      </c>
      <c r="I306" s="264"/>
      <c r="J306" s="260"/>
      <c r="K306" s="260"/>
      <c r="L306" s="265"/>
      <c r="M306" s="266"/>
      <c r="N306" s="267"/>
      <c r="O306" s="267"/>
      <c r="P306" s="267"/>
      <c r="Q306" s="267"/>
      <c r="R306" s="267"/>
      <c r="S306" s="267"/>
      <c r="T306" s="268"/>
      <c r="U306" s="15"/>
      <c r="V306" s="15"/>
      <c r="W306" s="15"/>
      <c r="X306" s="15"/>
      <c r="Y306" s="15"/>
      <c r="Z306" s="15"/>
      <c r="AA306" s="15"/>
      <c r="AB306" s="15"/>
      <c r="AC306" s="15"/>
      <c r="AD306" s="15"/>
      <c r="AE306" s="15"/>
      <c r="AT306" s="269" t="s">
        <v>144</v>
      </c>
      <c r="AU306" s="269" t="s">
        <v>84</v>
      </c>
      <c r="AV306" s="15" t="s">
        <v>140</v>
      </c>
      <c r="AW306" s="15" t="s">
        <v>33</v>
      </c>
      <c r="AX306" s="15" t="s">
        <v>84</v>
      </c>
      <c r="AY306" s="269" t="s">
        <v>132</v>
      </c>
    </row>
    <row r="307" s="2" customFormat="1" ht="16.5" customHeight="1">
      <c r="A307" s="39"/>
      <c r="B307" s="40"/>
      <c r="C307" s="220" t="s">
        <v>415</v>
      </c>
      <c r="D307" s="220" t="s">
        <v>135</v>
      </c>
      <c r="E307" s="221" t="s">
        <v>416</v>
      </c>
      <c r="F307" s="222" t="s">
        <v>417</v>
      </c>
      <c r="G307" s="223" t="s">
        <v>152</v>
      </c>
      <c r="H307" s="224">
        <v>4</v>
      </c>
      <c r="I307" s="225"/>
      <c r="J307" s="226">
        <f>ROUND(I307*H307,2)</f>
        <v>0</v>
      </c>
      <c r="K307" s="222" t="s">
        <v>139</v>
      </c>
      <c r="L307" s="45"/>
      <c r="M307" s="227" t="s">
        <v>1</v>
      </c>
      <c r="N307" s="228" t="s">
        <v>41</v>
      </c>
      <c r="O307" s="92"/>
      <c r="P307" s="229">
        <f>O307*H307</f>
        <v>0</v>
      </c>
      <c r="Q307" s="229">
        <v>0</v>
      </c>
      <c r="R307" s="229">
        <f>Q307*H307</f>
        <v>0</v>
      </c>
      <c r="S307" s="229">
        <v>0</v>
      </c>
      <c r="T307" s="230">
        <f>S307*H307</f>
        <v>0</v>
      </c>
      <c r="U307" s="39"/>
      <c r="V307" s="39"/>
      <c r="W307" s="39"/>
      <c r="X307" s="39"/>
      <c r="Y307" s="39"/>
      <c r="Z307" s="39"/>
      <c r="AA307" s="39"/>
      <c r="AB307" s="39"/>
      <c r="AC307" s="39"/>
      <c r="AD307" s="39"/>
      <c r="AE307" s="39"/>
      <c r="AR307" s="231" t="s">
        <v>339</v>
      </c>
      <c r="AT307" s="231" t="s">
        <v>135</v>
      </c>
      <c r="AU307" s="231" t="s">
        <v>84</v>
      </c>
      <c r="AY307" s="18" t="s">
        <v>132</v>
      </c>
      <c r="BE307" s="232">
        <f>IF(N307="základní",J307,0)</f>
        <v>0</v>
      </c>
      <c r="BF307" s="232">
        <f>IF(N307="snížená",J307,0)</f>
        <v>0</v>
      </c>
      <c r="BG307" s="232">
        <f>IF(N307="zákl. přenesená",J307,0)</f>
        <v>0</v>
      </c>
      <c r="BH307" s="232">
        <f>IF(N307="sníž. přenesená",J307,0)</f>
        <v>0</v>
      </c>
      <c r="BI307" s="232">
        <f>IF(N307="nulová",J307,0)</f>
        <v>0</v>
      </c>
      <c r="BJ307" s="18" t="s">
        <v>84</v>
      </c>
      <c r="BK307" s="232">
        <f>ROUND(I307*H307,2)</f>
        <v>0</v>
      </c>
      <c r="BL307" s="18" t="s">
        <v>339</v>
      </c>
      <c r="BM307" s="231" t="s">
        <v>418</v>
      </c>
    </row>
    <row r="308" s="2" customFormat="1">
      <c r="A308" s="39"/>
      <c r="B308" s="40"/>
      <c r="C308" s="41"/>
      <c r="D308" s="233" t="s">
        <v>142</v>
      </c>
      <c r="E308" s="41"/>
      <c r="F308" s="234" t="s">
        <v>419</v>
      </c>
      <c r="G308" s="41"/>
      <c r="H308" s="41"/>
      <c r="I308" s="235"/>
      <c r="J308" s="41"/>
      <c r="K308" s="41"/>
      <c r="L308" s="45"/>
      <c r="M308" s="236"/>
      <c r="N308" s="237"/>
      <c r="O308" s="92"/>
      <c r="P308" s="92"/>
      <c r="Q308" s="92"/>
      <c r="R308" s="92"/>
      <c r="S308" s="92"/>
      <c r="T308" s="93"/>
      <c r="U308" s="39"/>
      <c r="V308" s="39"/>
      <c r="W308" s="39"/>
      <c r="X308" s="39"/>
      <c r="Y308" s="39"/>
      <c r="Z308" s="39"/>
      <c r="AA308" s="39"/>
      <c r="AB308" s="39"/>
      <c r="AC308" s="39"/>
      <c r="AD308" s="39"/>
      <c r="AE308" s="39"/>
      <c r="AT308" s="18" t="s">
        <v>142</v>
      </c>
      <c r="AU308" s="18" t="s">
        <v>84</v>
      </c>
    </row>
    <row r="309" s="14" customFormat="1">
      <c r="A309" s="14"/>
      <c r="B309" s="249"/>
      <c r="C309" s="250"/>
      <c r="D309" s="233" t="s">
        <v>144</v>
      </c>
      <c r="E309" s="251" t="s">
        <v>1</v>
      </c>
      <c r="F309" s="252" t="s">
        <v>420</v>
      </c>
      <c r="G309" s="250"/>
      <c r="H309" s="251" t="s">
        <v>1</v>
      </c>
      <c r="I309" s="253"/>
      <c r="J309" s="250"/>
      <c r="K309" s="250"/>
      <c r="L309" s="254"/>
      <c r="M309" s="255"/>
      <c r="N309" s="256"/>
      <c r="O309" s="256"/>
      <c r="P309" s="256"/>
      <c r="Q309" s="256"/>
      <c r="R309" s="256"/>
      <c r="S309" s="256"/>
      <c r="T309" s="257"/>
      <c r="U309" s="14"/>
      <c r="V309" s="14"/>
      <c r="W309" s="14"/>
      <c r="X309" s="14"/>
      <c r="Y309" s="14"/>
      <c r="Z309" s="14"/>
      <c r="AA309" s="14"/>
      <c r="AB309" s="14"/>
      <c r="AC309" s="14"/>
      <c r="AD309" s="14"/>
      <c r="AE309" s="14"/>
      <c r="AT309" s="258" t="s">
        <v>144</v>
      </c>
      <c r="AU309" s="258" t="s">
        <v>84</v>
      </c>
      <c r="AV309" s="14" t="s">
        <v>84</v>
      </c>
      <c r="AW309" s="14" t="s">
        <v>33</v>
      </c>
      <c r="AX309" s="14" t="s">
        <v>76</v>
      </c>
      <c r="AY309" s="258" t="s">
        <v>132</v>
      </c>
    </row>
    <row r="310" s="14" customFormat="1">
      <c r="A310" s="14"/>
      <c r="B310" s="249"/>
      <c r="C310" s="250"/>
      <c r="D310" s="233" t="s">
        <v>144</v>
      </c>
      <c r="E310" s="251" t="s">
        <v>1</v>
      </c>
      <c r="F310" s="252" t="s">
        <v>421</v>
      </c>
      <c r="G310" s="250"/>
      <c r="H310" s="251" t="s">
        <v>1</v>
      </c>
      <c r="I310" s="253"/>
      <c r="J310" s="250"/>
      <c r="K310" s="250"/>
      <c r="L310" s="254"/>
      <c r="M310" s="255"/>
      <c r="N310" s="256"/>
      <c r="O310" s="256"/>
      <c r="P310" s="256"/>
      <c r="Q310" s="256"/>
      <c r="R310" s="256"/>
      <c r="S310" s="256"/>
      <c r="T310" s="257"/>
      <c r="U310" s="14"/>
      <c r="V310" s="14"/>
      <c r="W310" s="14"/>
      <c r="X310" s="14"/>
      <c r="Y310" s="14"/>
      <c r="Z310" s="14"/>
      <c r="AA310" s="14"/>
      <c r="AB310" s="14"/>
      <c r="AC310" s="14"/>
      <c r="AD310" s="14"/>
      <c r="AE310" s="14"/>
      <c r="AT310" s="258" t="s">
        <v>144</v>
      </c>
      <c r="AU310" s="258" t="s">
        <v>84</v>
      </c>
      <c r="AV310" s="14" t="s">
        <v>84</v>
      </c>
      <c r="AW310" s="14" t="s">
        <v>33</v>
      </c>
      <c r="AX310" s="14" t="s">
        <v>76</v>
      </c>
      <c r="AY310" s="258" t="s">
        <v>132</v>
      </c>
    </row>
    <row r="311" s="13" customFormat="1">
      <c r="A311" s="13"/>
      <c r="B311" s="238"/>
      <c r="C311" s="239"/>
      <c r="D311" s="233" t="s">
        <v>144</v>
      </c>
      <c r="E311" s="240" t="s">
        <v>1</v>
      </c>
      <c r="F311" s="241" t="s">
        <v>84</v>
      </c>
      <c r="G311" s="239"/>
      <c r="H311" s="242">
        <v>1</v>
      </c>
      <c r="I311" s="243"/>
      <c r="J311" s="239"/>
      <c r="K311" s="239"/>
      <c r="L311" s="244"/>
      <c r="M311" s="245"/>
      <c r="N311" s="246"/>
      <c r="O311" s="246"/>
      <c r="P311" s="246"/>
      <c r="Q311" s="246"/>
      <c r="R311" s="246"/>
      <c r="S311" s="246"/>
      <c r="T311" s="247"/>
      <c r="U311" s="13"/>
      <c r="V311" s="13"/>
      <c r="W311" s="13"/>
      <c r="X311" s="13"/>
      <c r="Y311" s="13"/>
      <c r="Z311" s="13"/>
      <c r="AA311" s="13"/>
      <c r="AB311" s="13"/>
      <c r="AC311" s="13"/>
      <c r="AD311" s="13"/>
      <c r="AE311" s="13"/>
      <c r="AT311" s="248" t="s">
        <v>144</v>
      </c>
      <c r="AU311" s="248" t="s">
        <v>84</v>
      </c>
      <c r="AV311" s="13" t="s">
        <v>86</v>
      </c>
      <c r="AW311" s="13" t="s">
        <v>33</v>
      </c>
      <c r="AX311" s="13" t="s">
        <v>76</v>
      </c>
      <c r="AY311" s="248" t="s">
        <v>132</v>
      </c>
    </row>
    <row r="312" s="14" customFormat="1">
      <c r="A312" s="14"/>
      <c r="B312" s="249"/>
      <c r="C312" s="250"/>
      <c r="D312" s="233" t="s">
        <v>144</v>
      </c>
      <c r="E312" s="251" t="s">
        <v>1</v>
      </c>
      <c r="F312" s="252" t="s">
        <v>422</v>
      </c>
      <c r="G312" s="250"/>
      <c r="H312" s="251" t="s">
        <v>1</v>
      </c>
      <c r="I312" s="253"/>
      <c r="J312" s="250"/>
      <c r="K312" s="250"/>
      <c r="L312" s="254"/>
      <c r="M312" s="255"/>
      <c r="N312" s="256"/>
      <c r="O312" s="256"/>
      <c r="P312" s="256"/>
      <c r="Q312" s="256"/>
      <c r="R312" s="256"/>
      <c r="S312" s="256"/>
      <c r="T312" s="257"/>
      <c r="U312" s="14"/>
      <c r="V312" s="14"/>
      <c r="W312" s="14"/>
      <c r="X312" s="14"/>
      <c r="Y312" s="14"/>
      <c r="Z312" s="14"/>
      <c r="AA312" s="14"/>
      <c r="AB312" s="14"/>
      <c r="AC312" s="14"/>
      <c r="AD312" s="14"/>
      <c r="AE312" s="14"/>
      <c r="AT312" s="258" t="s">
        <v>144</v>
      </c>
      <c r="AU312" s="258" t="s">
        <v>84</v>
      </c>
      <c r="AV312" s="14" t="s">
        <v>84</v>
      </c>
      <c r="AW312" s="14" t="s">
        <v>33</v>
      </c>
      <c r="AX312" s="14" t="s">
        <v>76</v>
      </c>
      <c r="AY312" s="258" t="s">
        <v>132</v>
      </c>
    </row>
    <row r="313" s="13" customFormat="1">
      <c r="A313" s="13"/>
      <c r="B313" s="238"/>
      <c r="C313" s="239"/>
      <c r="D313" s="233" t="s">
        <v>144</v>
      </c>
      <c r="E313" s="240" t="s">
        <v>1</v>
      </c>
      <c r="F313" s="241" t="s">
        <v>84</v>
      </c>
      <c r="G313" s="239"/>
      <c r="H313" s="242">
        <v>1</v>
      </c>
      <c r="I313" s="243"/>
      <c r="J313" s="239"/>
      <c r="K313" s="239"/>
      <c r="L313" s="244"/>
      <c r="M313" s="245"/>
      <c r="N313" s="246"/>
      <c r="O313" s="246"/>
      <c r="P313" s="246"/>
      <c r="Q313" s="246"/>
      <c r="R313" s="246"/>
      <c r="S313" s="246"/>
      <c r="T313" s="247"/>
      <c r="U313" s="13"/>
      <c r="V313" s="13"/>
      <c r="W313" s="13"/>
      <c r="X313" s="13"/>
      <c r="Y313" s="13"/>
      <c r="Z313" s="13"/>
      <c r="AA313" s="13"/>
      <c r="AB313" s="13"/>
      <c r="AC313" s="13"/>
      <c r="AD313" s="13"/>
      <c r="AE313" s="13"/>
      <c r="AT313" s="248" t="s">
        <v>144</v>
      </c>
      <c r="AU313" s="248" t="s">
        <v>84</v>
      </c>
      <c r="AV313" s="13" t="s">
        <v>86</v>
      </c>
      <c r="AW313" s="13" t="s">
        <v>33</v>
      </c>
      <c r="AX313" s="13" t="s">
        <v>76</v>
      </c>
      <c r="AY313" s="248" t="s">
        <v>132</v>
      </c>
    </row>
    <row r="314" s="14" customFormat="1">
      <c r="A314" s="14"/>
      <c r="B314" s="249"/>
      <c r="C314" s="250"/>
      <c r="D314" s="233" t="s">
        <v>144</v>
      </c>
      <c r="E314" s="251" t="s">
        <v>1</v>
      </c>
      <c r="F314" s="252" t="s">
        <v>423</v>
      </c>
      <c r="G314" s="250"/>
      <c r="H314" s="251" t="s">
        <v>1</v>
      </c>
      <c r="I314" s="253"/>
      <c r="J314" s="250"/>
      <c r="K314" s="250"/>
      <c r="L314" s="254"/>
      <c r="M314" s="255"/>
      <c r="N314" s="256"/>
      <c r="O314" s="256"/>
      <c r="P314" s="256"/>
      <c r="Q314" s="256"/>
      <c r="R314" s="256"/>
      <c r="S314" s="256"/>
      <c r="T314" s="257"/>
      <c r="U314" s="14"/>
      <c r="V314" s="14"/>
      <c r="W314" s="14"/>
      <c r="X314" s="14"/>
      <c r="Y314" s="14"/>
      <c r="Z314" s="14"/>
      <c r="AA314" s="14"/>
      <c r="AB314" s="14"/>
      <c r="AC314" s="14"/>
      <c r="AD314" s="14"/>
      <c r="AE314" s="14"/>
      <c r="AT314" s="258" t="s">
        <v>144</v>
      </c>
      <c r="AU314" s="258" t="s">
        <v>84</v>
      </c>
      <c r="AV314" s="14" t="s">
        <v>84</v>
      </c>
      <c r="AW314" s="14" t="s">
        <v>33</v>
      </c>
      <c r="AX314" s="14" t="s">
        <v>76</v>
      </c>
      <c r="AY314" s="258" t="s">
        <v>132</v>
      </c>
    </row>
    <row r="315" s="13" customFormat="1">
      <c r="A315" s="13"/>
      <c r="B315" s="238"/>
      <c r="C315" s="239"/>
      <c r="D315" s="233" t="s">
        <v>144</v>
      </c>
      <c r="E315" s="240" t="s">
        <v>1</v>
      </c>
      <c r="F315" s="241" t="s">
        <v>86</v>
      </c>
      <c r="G315" s="239"/>
      <c r="H315" s="242">
        <v>2</v>
      </c>
      <c r="I315" s="243"/>
      <c r="J315" s="239"/>
      <c r="K315" s="239"/>
      <c r="L315" s="244"/>
      <c r="M315" s="245"/>
      <c r="N315" s="246"/>
      <c r="O315" s="246"/>
      <c r="P315" s="246"/>
      <c r="Q315" s="246"/>
      <c r="R315" s="246"/>
      <c r="S315" s="246"/>
      <c r="T315" s="247"/>
      <c r="U315" s="13"/>
      <c r="V315" s="13"/>
      <c r="W315" s="13"/>
      <c r="X315" s="13"/>
      <c r="Y315" s="13"/>
      <c r="Z315" s="13"/>
      <c r="AA315" s="13"/>
      <c r="AB315" s="13"/>
      <c r="AC315" s="13"/>
      <c r="AD315" s="13"/>
      <c r="AE315" s="13"/>
      <c r="AT315" s="248" t="s">
        <v>144</v>
      </c>
      <c r="AU315" s="248" t="s">
        <v>84</v>
      </c>
      <c r="AV315" s="13" t="s">
        <v>86</v>
      </c>
      <c r="AW315" s="13" t="s">
        <v>33</v>
      </c>
      <c r="AX315" s="13" t="s">
        <v>76</v>
      </c>
      <c r="AY315" s="248" t="s">
        <v>132</v>
      </c>
    </row>
    <row r="316" s="15" customFormat="1">
      <c r="A316" s="15"/>
      <c r="B316" s="259"/>
      <c r="C316" s="260"/>
      <c r="D316" s="233" t="s">
        <v>144</v>
      </c>
      <c r="E316" s="261" t="s">
        <v>1</v>
      </c>
      <c r="F316" s="262" t="s">
        <v>159</v>
      </c>
      <c r="G316" s="260"/>
      <c r="H316" s="263">
        <v>4</v>
      </c>
      <c r="I316" s="264"/>
      <c r="J316" s="260"/>
      <c r="K316" s="260"/>
      <c r="L316" s="265"/>
      <c r="M316" s="266"/>
      <c r="N316" s="267"/>
      <c r="O316" s="267"/>
      <c r="P316" s="267"/>
      <c r="Q316" s="267"/>
      <c r="R316" s="267"/>
      <c r="S316" s="267"/>
      <c r="T316" s="268"/>
      <c r="U316" s="15"/>
      <c r="V316" s="15"/>
      <c r="W316" s="15"/>
      <c r="X316" s="15"/>
      <c r="Y316" s="15"/>
      <c r="Z316" s="15"/>
      <c r="AA316" s="15"/>
      <c r="AB316" s="15"/>
      <c r="AC316" s="15"/>
      <c r="AD316" s="15"/>
      <c r="AE316" s="15"/>
      <c r="AT316" s="269" t="s">
        <v>144</v>
      </c>
      <c r="AU316" s="269" t="s">
        <v>84</v>
      </c>
      <c r="AV316" s="15" t="s">
        <v>140</v>
      </c>
      <c r="AW316" s="15" t="s">
        <v>33</v>
      </c>
      <c r="AX316" s="15" t="s">
        <v>84</v>
      </c>
      <c r="AY316" s="269" t="s">
        <v>132</v>
      </c>
    </row>
    <row r="317" s="2" customFormat="1" ht="16.5" customHeight="1">
      <c r="A317" s="39"/>
      <c r="B317" s="40"/>
      <c r="C317" s="220" t="s">
        <v>424</v>
      </c>
      <c r="D317" s="220" t="s">
        <v>135</v>
      </c>
      <c r="E317" s="221" t="s">
        <v>425</v>
      </c>
      <c r="F317" s="222" t="s">
        <v>426</v>
      </c>
      <c r="G317" s="223" t="s">
        <v>152</v>
      </c>
      <c r="H317" s="224">
        <v>2</v>
      </c>
      <c r="I317" s="225"/>
      <c r="J317" s="226">
        <f>ROUND(I317*H317,2)</f>
        <v>0</v>
      </c>
      <c r="K317" s="222" t="s">
        <v>139</v>
      </c>
      <c r="L317" s="45"/>
      <c r="M317" s="227" t="s">
        <v>1</v>
      </c>
      <c r="N317" s="228" t="s">
        <v>41</v>
      </c>
      <c r="O317" s="92"/>
      <c r="P317" s="229">
        <f>O317*H317</f>
        <v>0</v>
      </c>
      <c r="Q317" s="229">
        <v>0</v>
      </c>
      <c r="R317" s="229">
        <f>Q317*H317</f>
        <v>0</v>
      </c>
      <c r="S317" s="229">
        <v>0</v>
      </c>
      <c r="T317" s="230">
        <f>S317*H317</f>
        <v>0</v>
      </c>
      <c r="U317" s="39"/>
      <c r="V317" s="39"/>
      <c r="W317" s="39"/>
      <c r="X317" s="39"/>
      <c r="Y317" s="39"/>
      <c r="Z317" s="39"/>
      <c r="AA317" s="39"/>
      <c r="AB317" s="39"/>
      <c r="AC317" s="39"/>
      <c r="AD317" s="39"/>
      <c r="AE317" s="39"/>
      <c r="AR317" s="231" t="s">
        <v>339</v>
      </c>
      <c r="AT317" s="231" t="s">
        <v>135</v>
      </c>
      <c r="AU317" s="231" t="s">
        <v>84</v>
      </c>
      <c r="AY317" s="18" t="s">
        <v>132</v>
      </c>
      <c r="BE317" s="232">
        <f>IF(N317="základní",J317,0)</f>
        <v>0</v>
      </c>
      <c r="BF317" s="232">
        <f>IF(N317="snížená",J317,0)</f>
        <v>0</v>
      </c>
      <c r="BG317" s="232">
        <f>IF(N317="zákl. přenesená",J317,0)</f>
        <v>0</v>
      </c>
      <c r="BH317" s="232">
        <f>IF(N317="sníž. přenesená",J317,0)</f>
        <v>0</v>
      </c>
      <c r="BI317" s="232">
        <f>IF(N317="nulová",J317,0)</f>
        <v>0</v>
      </c>
      <c r="BJ317" s="18" t="s">
        <v>84</v>
      </c>
      <c r="BK317" s="232">
        <f>ROUND(I317*H317,2)</f>
        <v>0</v>
      </c>
      <c r="BL317" s="18" t="s">
        <v>339</v>
      </c>
      <c r="BM317" s="231" t="s">
        <v>427</v>
      </c>
    </row>
    <row r="318" s="2" customFormat="1">
      <c r="A318" s="39"/>
      <c r="B318" s="40"/>
      <c r="C318" s="41"/>
      <c r="D318" s="233" t="s">
        <v>142</v>
      </c>
      <c r="E318" s="41"/>
      <c r="F318" s="234" t="s">
        <v>428</v>
      </c>
      <c r="G318" s="41"/>
      <c r="H318" s="41"/>
      <c r="I318" s="235"/>
      <c r="J318" s="41"/>
      <c r="K318" s="41"/>
      <c r="L318" s="45"/>
      <c r="M318" s="236"/>
      <c r="N318" s="237"/>
      <c r="O318" s="92"/>
      <c r="P318" s="92"/>
      <c r="Q318" s="92"/>
      <c r="R318" s="92"/>
      <c r="S318" s="92"/>
      <c r="T318" s="93"/>
      <c r="U318" s="39"/>
      <c r="V318" s="39"/>
      <c r="W318" s="39"/>
      <c r="X318" s="39"/>
      <c r="Y318" s="39"/>
      <c r="Z318" s="39"/>
      <c r="AA318" s="39"/>
      <c r="AB318" s="39"/>
      <c r="AC318" s="39"/>
      <c r="AD318" s="39"/>
      <c r="AE318" s="39"/>
      <c r="AT318" s="18" t="s">
        <v>142</v>
      </c>
      <c r="AU318" s="18" t="s">
        <v>84</v>
      </c>
    </row>
    <row r="319" s="14" customFormat="1">
      <c r="A319" s="14"/>
      <c r="B319" s="249"/>
      <c r="C319" s="250"/>
      <c r="D319" s="233" t="s">
        <v>144</v>
      </c>
      <c r="E319" s="251" t="s">
        <v>1</v>
      </c>
      <c r="F319" s="252" t="s">
        <v>429</v>
      </c>
      <c r="G319" s="250"/>
      <c r="H319" s="251" t="s">
        <v>1</v>
      </c>
      <c r="I319" s="253"/>
      <c r="J319" s="250"/>
      <c r="K319" s="250"/>
      <c r="L319" s="254"/>
      <c r="M319" s="255"/>
      <c r="N319" s="256"/>
      <c r="O319" s="256"/>
      <c r="P319" s="256"/>
      <c r="Q319" s="256"/>
      <c r="R319" s="256"/>
      <c r="S319" s="256"/>
      <c r="T319" s="257"/>
      <c r="U319" s="14"/>
      <c r="V319" s="14"/>
      <c r="W319" s="14"/>
      <c r="X319" s="14"/>
      <c r="Y319" s="14"/>
      <c r="Z319" s="14"/>
      <c r="AA319" s="14"/>
      <c r="AB319" s="14"/>
      <c r="AC319" s="14"/>
      <c r="AD319" s="14"/>
      <c r="AE319" s="14"/>
      <c r="AT319" s="258" t="s">
        <v>144</v>
      </c>
      <c r="AU319" s="258" t="s">
        <v>84</v>
      </c>
      <c r="AV319" s="14" t="s">
        <v>84</v>
      </c>
      <c r="AW319" s="14" t="s">
        <v>33</v>
      </c>
      <c r="AX319" s="14" t="s">
        <v>76</v>
      </c>
      <c r="AY319" s="258" t="s">
        <v>132</v>
      </c>
    </row>
    <row r="320" s="13" customFormat="1">
      <c r="A320" s="13"/>
      <c r="B320" s="238"/>
      <c r="C320" s="239"/>
      <c r="D320" s="233" t="s">
        <v>144</v>
      </c>
      <c r="E320" s="240" t="s">
        <v>1</v>
      </c>
      <c r="F320" s="241" t="s">
        <v>84</v>
      </c>
      <c r="G320" s="239"/>
      <c r="H320" s="242">
        <v>1</v>
      </c>
      <c r="I320" s="243"/>
      <c r="J320" s="239"/>
      <c r="K320" s="239"/>
      <c r="L320" s="244"/>
      <c r="M320" s="245"/>
      <c r="N320" s="246"/>
      <c r="O320" s="246"/>
      <c r="P320" s="246"/>
      <c r="Q320" s="246"/>
      <c r="R320" s="246"/>
      <c r="S320" s="246"/>
      <c r="T320" s="247"/>
      <c r="U320" s="13"/>
      <c r="V320" s="13"/>
      <c r="W320" s="13"/>
      <c r="X320" s="13"/>
      <c r="Y320" s="13"/>
      <c r="Z320" s="13"/>
      <c r="AA320" s="13"/>
      <c r="AB320" s="13"/>
      <c r="AC320" s="13"/>
      <c r="AD320" s="13"/>
      <c r="AE320" s="13"/>
      <c r="AT320" s="248" t="s">
        <v>144</v>
      </c>
      <c r="AU320" s="248" t="s">
        <v>84</v>
      </c>
      <c r="AV320" s="13" t="s">
        <v>86</v>
      </c>
      <c r="AW320" s="13" t="s">
        <v>33</v>
      </c>
      <c r="AX320" s="13" t="s">
        <v>76</v>
      </c>
      <c r="AY320" s="248" t="s">
        <v>132</v>
      </c>
    </row>
    <row r="321" s="14" customFormat="1">
      <c r="A321" s="14"/>
      <c r="B321" s="249"/>
      <c r="C321" s="250"/>
      <c r="D321" s="233" t="s">
        <v>144</v>
      </c>
      <c r="E321" s="251" t="s">
        <v>1</v>
      </c>
      <c r="F321" s="252" t="s">
        <v>430</v>
      </c>
      <c r="G321" s="250"/>
      <c r="H321" s="251" t="s">
        <v>1</v>
      </c>
      <c r="I321" s="253"/>
      <c r="J321" s="250"/>
      <c r="K321" s="250"/>
      <c r="L321" s="254"/>
      <c r="M321" s="255"/>
      <c r="N321" s="256"/>
      <c r="O321" s="256"/>
      <c r="P321" s="256"/>
      <c r="Q321" s="256"/>
      <c r="R321" s="256"/>
      <c r="S321" s="256"/>
      <c r="T321" s="257"/>
      <c r="U321" s="14"/>
      <c r="V321" s="14"/>
      <c r="W321" s="14"/>
      <c r="X321" s="14"/>
      <c r="Y321" s="14"/>
      <c r="Z321" s="14"/>
      <c r="AA321" s="14"/>
      <c r="AB321" s="14"/>
      <c r="AC321" s="14"/>
      <c r="AD321" s="14"/>
      <c r="AE321" s="14"/>
      <c r="AT321" s="258" t="s">
        <v>144</v>
      </c>
      <c r="AU321" s="258" t="s">
        <v>84</v>
      </c>
      <c r="AV321" s="14" t="s">
        <v>84</v>
      </c>
      <c r="AW321" s="14" t="s">
        <v>33</v>
      </c>
      <c r="AX321" s="14" t="s">
        <v>76</v>
      </c>
      <c r="AY321" s="258" t="s">
        <v>132</v>
      </c>
    </row>
    <row r="322" s="13" customFormat="1">
      <c r="A322" s="13"/>
      <c r="B322" s="238"/>
      <c r="C322" s="239"/>
      <c r="D322" s="233" t="s">
        <v>144</v>
      </c>
      <c r="E322" s="240" t="s">
        <v>1</v>
      </c>
      <c r="F322" s="241" t="s">
        <v>84</v>
      </c>
      <c r="G322" s="239"/>
      <c r="H322" s="242">
        <v>1</v>
      </c>
      <c r="I322" s="243"/>
      <c r="J322" s="239"/>
      <c r="K322" s="239"/>
      <c r="L322" s="244"/>
      <c r="M322" s="245"/>
      <c r="N322" s="246"/>
      <c r="O322" s="246"/>
      <c r="P322" s="246"/>
      <c r="Q322" s="246"/>
      <c r="R322" s="246"/>
      <c r="S322" s="246"/>
      <c r="T322" s="247"/>
      <c r="U322" s="13"/>
      <c r="V322" s="13"/>
      <c r="W322" s="13"/>
      <c r="X322" s="13"/>
      <c r="Y322" s="13"/>
      <c r="Z322" s="13"/>
      <c r="AA322" s="13"/>
      <c r="AB322" s="13"/>
      <c r="AC322" s="13"/>
      <c r="AD322" s="13"/>
      <c r="AE322" s="13"/>
      <c r="AT322" s="248" t="s">
        <v>144</v>
      </c>
      <c r="AU322" s="248" t="s">
        <v>84</v>
      </c>
      <c r="AV322" s="13" t="s">
        <v>86</v>
      </c>
      <c r="AW322" s="13" t="s">
        <v>33</v>
      </c>
      <c r="AX322" s="13" t="s">
        <v>76</v>
      </c>
      <c r="AY322" s="248" t="s">
        <v>132</v>
      </c>
    </row>
    <row r="323" s="15" customFormat="1">
      <c r="A323" s="15"/>
      <c r="B323" s="259"/>
      <c r="C323" s="260"/>
      <c r="D323" s="233" t="s">
        <v>144</v>
      </c>
      <c r="E323" s="261" t="s">
        <v>1</v>
      </c>
      <c r="F323" s="262" t="s">
        <v>159</v>
      </c>
      <c r="G323" s="260"/>
      <c r="H323" s="263">
        <v>2</v>
      </c>
      <c r="I323" s="264"/>
      <c r="J323" s="260"/>
      <c r="K323" s="260"/>
      <c r="L323" s="265"/>
      <c r="M323" s="292"/>
      <c r="N323" s="293"/>
      <c r="O323" s="293"/>
      <c r="P323" s="293"/>
      <c r="Q323" s="293"/>
      <c r="R323" s="293"/>
      <c r="S323" s="293"/>
      <c r="T323" s="294"/>
      <c r="U323" s="15"/>
      <c r="V323" s="15"/>
      <c r="W323" s="15"/>
      <c r="X323" s="15"/>
      <c r="Y323" s="15"/>
      <c r="Z323" s="15"/>
      <c r="AA323" s="15"/>
      <c r="AB323" s="15"/>
      <c r="AC323" s="15"/>
      <c r="AD323" s="15"/>
      <c r="AE323" s="15"/>
      <c r="AT323" s="269" t="s">
        <v>144</v>
      </c>
      <c r="AU323" s="269" t="s">
        <v>84</v>
      </c>
      <c r="AV323" s="15" t="s">
        <v>140</v>
      </c>
      <c r="AW323" s="15" t="s">
        <v>33</v>
      </c>
      <c r="AX323" s="15" t="s">
        <v>84</v>
      </c>
      <c r="AY323" s="269" t="s">
        <v>132</v>
      </c>
    </row>
    <row r="324" s="2" customFormat="1" ht="6.96" customHeight="1">
      <c r="A324" s="39"/>
      <c r="B324" s="67"/>
      <c r="C324" s="68"/>
      <c r="D324" s="68"/>
      <c r="E324" s="68"/>
      <c r="F324" s="68"/>
      <c r="G324" s="68"/>
      <c r="H324" s="68"/>
      <c r="I324" s="68"/>
      <c r="J324" s="68"/>
      <c r="K324" s="68"/>
      <c r="L324" s="45"/>
      <c r="M324" s="39"/>
      <c r="O324" s="39"/>
      <c r="P324" s="39"/>
      <c r="Q324" s="39"/>
      <c r="R324" s="39"/>
      <c r="S324" s="39"/>
      <c r="T324" s="39"/>
      <c r="U324" s="39"/>
      <c r="V324" s="39"/>
      <c r="W324" s="39"/>
      <c r="X324" s="39"/>
      <c r="Y324" s="39"/>
      <c r="Z324" s="39"/>
      <c r="AA324" s="39"/>
      <c r="AB324" s="39"/>
      <c r="AC324" s="39"/>
      <c r="AD324" s="39"/>
      <c r="AE324" s="39"/>
    </row>
  </sheetData>
  <sheetProtection sheet="1" autoFilter="0" formatColumns="0" formatRows="0" objects="1" scenarios="1" spinCount="100000" saltValue="tp9LIHINvG/S3/mtiPalcDPArlNFoUT47If31M5ZpkYqanTMu3NBknv8j+x00tdqoRsyoKuTsPrdDOZn80WKrg==" hashValue="Rvl9DRNvB8Pex8ywS8zTzwBWDStTe8PinbwsNrVeQqTdi5IN8OaB/2S4n4ikMGIGZLRTwzPoUOfijLJE84eAzA==" algorithmName="SHA-512" password="CC35"/>
  <autoFilter ref="C119:K323"/>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89</v>
      </c>
      <c r="AZ2" s="137" t="s">
        <v>93</v>
      </c>
      <c r="BA2" s="137" t="s">
        <v>1</v>
      </c>
      <c r="BB2" s="137" t="s">
        <v>1</v>
      </c>
      <c r="BC2" s="137" t="s">
        <v>431</v>
      </c>
      <c r="BD2" s="137" t="s">
        <v>86</v>
      </c>
    </row>
    <row r="3" hidden="1" s="1" customFormat="1" ht="6.96" customHeight="1">
      <c r="B3" s="138"/>
      <c r="C3" s="139"/>
      <c r="D3" s="139"/>
      <c r="E3" s="139"/>
      <c r="F3" s="139"/>
      <c r="G3" s="139"/>
      <c r="H3" s="139"/>
      <c r="I3" s="139"/>
      <c r="J3" s="139"/>
      <c r="K3" s="139"/>
      <c r="L3" s="21"/>
      <c r="AT3" s="18" t="s">
        <v>86</v>
      </c>
      <c r="AZ3" s="137" t="s">
        <v>95</v>
      </c>
      <c r="BA3" s="137" t="s">
        <v>1</v>
      </c>
      <c r="BB3" s="137" t="s">
        <v>1</v>
      </c>
      <c r="BC3" s="137" t="s">
        <v>432</v>
      </c>
      <c r="BD3" s="137" t="s">
        <v>86</v>
      </c>
    </row>
    <row r="4" hidden="1" s="1" customFormat="1" ht="24.96" customHeight="1">
      <c r="B4" s="21"/>
      <c r="D4" s="140" t="s">
        <v>97</v>
      </c>
      <c r="L4" s="21"/>
      <c r="M4" s="141" t="s">
        <v>10</v>
      </c>
      <c r="AT4" s="18" t="s">
        <v>4</v>
      </c>
      <c r="AZ4" s="137" t="s">
        <v>433</v>
      </c>
      <c r="BA4" s="137" t="s">
        <v>1</v>
      </c>
      <c r="BB4" s="137" t="s">
        <v>1</v>
      </c>
      <c r="BC4" s="137" t="s">
        <v>434</v>
      </c>
      <c r="BD4" s="137" t="s">
        <v>86</v>
      </c>
    </row>
    <row r="5" hidden="1" s="1" customFormat="1" ht="6.96" customHeight="1">
      <c r="B5" s="21"/>
      <c r="L5" s="21"/>
      <c r="AZ5" s="137" t="s">
        <v>435</v>
      </c>
      <c r="BA5" s="137" t="s">
        <v>1</v>
      </c>
      <c r="BB5" s="137" t="s">
        <v>1</v>
      </c>
      <c r="BC5" s="137" t="s">
        <v>242</v>
      </c>
      <c r="BD5" s="137" t="s">
        <v>86</v>
      </c>
    </row>
    <row r="6" hidden="1" s="1" customFormat="1" ht="12" customHeight="1">
      <c r="B6" s="21"/>
      <c r="D6" s="142" t="s">
        <v>16</v>
      </c>
      <c r="L6" s="21"/>
      <c r="AZ6" s="137" t="s">
        <v>98</v>
      </c>
      <c r="BA6" s="137" t="s">
        <v>1</v>
      </c>
      <c r="BB6" s="137" t="s">
        <v>1</v>
      </c>
      <c r="BC6" s="137" t="s">
        <v>436</v>
      </c>
      <c r="BD6" s="137" t="s">
        <v>86</v>
      </c>
    </row>
    <row r="7" hidden="1" s="1" customFormat="1" ht="16.5" customHeight="1">
      <c r="B7" s="21"/>
      <c r="E7" s="143" t="str">
        <f>'Rekapitulace stavby'!K6</f>
        <v>Oprava trati v úseku Újezdec u Luhačovic - Luhačovice</v>
      </c>
      <c r="F7" s="142"/>
      <c r="G7" s="142"/>
      <c r="H7" s="142"/>
      <c r="L7" s="21"/>
      <c r="AZ7" s="137" t="s">
        <v>100</v>
      </c>
      <c r="BA7" s="137" t="s">
        <v>1</v>
      </c>
      <c r="BB7" s="137" t="s">
        <v>1</v>
      </c>
      <c r="BC7" s="137" t="s">
        <v>437</v>
      </c>
      <c r="BD7" s="137" t="s">
        <v>86</v>
      </c>
    </row>
    <row r="8" hidden="1" s="2" customFormat="1" ht="12" customHeight="1">
      <c r="A8" s="39"/>
      <c r="B8" s="45"/>
      <c r="C8" s="39"/>
      <c r="D8" s="142" t="s">
        <v>106</v>
      </c>
      <c r="E8" s="39"/>
      <c r="F8" s="39"/>
      <c r="G8" s="39"/>
      <c r="H8" s="39"/>
      <c r="I8" s="39"/>
      <c r="J8" s="39"/>
      <c r="K8" s="39"/>
      <c r="L8" s="64"/>
      <c r="S8" s="39"/>
      <c r="T8" s="39"/>
      <c r="U8" s="39"/>
      <c r="V8" s="39"/>
      <c r="W8" s="39"/>
      <c r="X8" s="39"/>
      <c r="Y8" s="39"/>
      <c r="Z8" s="39"/>
      <c r="AA8" s="39"/>
      <c r="AB8" s="39"/>
      <c r="AC8" s="39"/>
      <c r="AD8" s="39"/>
      <c r="AE8" s="39"/>
      <c r="AZ8" s="137" t="s">
        <v>102</v>
      </c>
      <c r="BA8" s="137" t="s">
        <v>1</v>
      </c>
      <c r="BB8" s="137" t="s">
        <v>1</v>
      </c>
      <c r="BC8" s="137" t="s">
        <v>438</v>
      </c>
      <c r="BD8" s="137" t="s">
        <v>86</v>
      </c>
    </row>
    <row r="9" hidden="1" s="2" customFormat="1" ht="16.5" customHeight="1">
      <c r="A9" s="39"/>
      <c r="B9" s="45"/>
      <c r="C9" s="39"/>
      <c r="D9" s="39"/>
      <c r="E9" s="144" t="s">
        <v>439</v>
      </c>
      <c r="F9" s="39"/>
      <c r="G9" s="39"/>
      <c r="H9" s="39"/>
      <c r="I9" s="39"/>
      <c r="J9" s="39"/>
      <c r="K9" s="39"/>
      <c r="L9" s="64"/>
      <c r="S9" s="39"/>
      <c r="T9" s="39"/>
      <c r="U9" s="39"/>
      <c r="V9" s="39"/>
      <c r="W9" s="39"/>
      <c r="X9" s="39"/>
      <c r="Y9" s="39"/>
      <c r="Z9" s="39"/>
      <c r="AA9" s="39"/>
      <c r="AB9" s="39"/>
      <c r="AC9" s="39"/>
      <c r="AD9" s="39"/>
      <c r="AE9" s="39"/>
      <c r="AZ9" s="137" t="s">
        <v>104</v>
      </c>
      <c r="BA9" s="137" t="s">
        <v>1</v>
      </c>
      <c r="BB9" s="137" t="s">
        <v>1</v>
      </c>
      <c r="BC9" s="137" t="s">
        <v>440</v>
      </c>
      <c r="BD9" s="137" t="s">
        <v>86</v>
      </c>
    </row>
    <row r="10" hidden="1"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c r="AZ10" s="137" t="s">
        <v>441</v>
      </c>
      <c r="BA10" s="137" t="s">
        <v>1</v>
      </c>
      <c r="BB10" s="137" t="s">
        <v>1</v>
      </c>
      <c r="BC10" s="137" t="s">
        <v>442</v>
      </c>
      <c r="BD10" s="137" t="s">
        <v>86</v>
      </c>
    </row>
    <row r="11" hidden="1" s="2" customFormat="1" ht="12" customHeight="1">
      <c r="A11" s="39"/>
      <c r="B11" s="45"/>
      <c r="C11" s="39"/>
      <c r="D11" s="142" t="s">
        <v>18</v>
      </c>
      <c r="E11" s="39"/>
      <c r="F11" s="145" t="s">
        <v>1</v>
      </c>
      <c r="G11" s="39"/>
      <c r="H11" s="39"/>
      <c r="I11" s="142" t="s">
        <v>19</v>
      </c>
      <c r="J11" s="145" t="s">
        <v>1</v>
      </c>
      <c r="K11" s="39"/>
      <c r="L11" s="64"/>
      <c r="S11" s="39"/>
      <c r="T11" s="39"/>
      <c r="U11" s="39"/>
      <c r="V11" s="39"/>
      <c r="W11" s="39"/>
      <c r="X11" s="39"/>
      <c r="Y11" s="39"/>
      <c r="Z11" s="39"/>
      <c r="AA11" s="39"/>
      <c r="AB11" s="39"/>
      <c r="AC11" s="39"/>
      <c r="AD11" s="39"/>
      <c r="AE11" s="39"/>
      <c r="AZ11" s="137" t="s">
        <v>443</v>
      </c>
      <c r="BA11" s="137" t="s">
        <v>1</v>
      </c>
      <c r="BB11" s="137" t="s">
        <v>1</v>
      </c>
      <c r="BC11" s="137" t="s">
        <v>444</v>
      </c>
      <c r="BD11" s="137" t="s">
        <v>86</v>
      </c>
    </row>
    <row r="12" hidden="1" s="2" customFormat="1" ht="12" customHeight="1">
      <c r="A12" s="39"/>
      <c r="B12" s="45"/>
      <c r="C12" s="39"/>
      <c r="D12" s="142" t="s">
        <v>20</v>
      </c>
      <c r="E12" s="39"/>
      <c r="F12" s="145" t="s">
        <v>21</v>
      </c>
      <c r="G12" s="39"/>
      <c r="H12" s="39"/>
      <c r="I12" s="142" t="s">
        <v>22</v>
      </c>
      <c r="J12" s="146" t="str">
        <f>'Rekapitulace stavby'!AN8</f>
        <v>16. 8. 2023</v>
      </c>
      <c r="K12" s="39"/>
      <c r="L12" s="64"/>
      <c r="S12" s="39"/>
      <c r="T12" s="39"/>
      <c r="U12" s="39"/>
      <c r="V12" s="39"/>
      <c r="W12" s="39"/>
      <c r="X12" s="39"/>
      <c r="Y12" s="39"/>
      <c r="Z12" s="39"/>
      <c r="AA12" s="39"/>
      <c r="AB12" s="39"/>
      <c r="AC12" s="39"/>
      <c r="AD12" s="39"/>
      <c r="AE12" s="39"/>
    </row>
    <row r="13" hidden="1"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hidden="1" s="2" customFormat="1" ht="12" customHeight="1">
      <c r="A14" s="39"/>
      <c r="B14" s="45"/>
      <c r="C14" s="39"/>
      <c r="D14" s="142" t="s">
        <v>24</v>
      </c>
      <c r="E14" s="39"/>
      <c r="F14" s="39"/>
      <c r="G14" s="39"/>
      <c r="H14" s="39"/>
      <c r="I14" s="142" t="s">
        <v>25</v>
      </c>
      <c r="J14" s="145" t="s">
        <v>26</v>
      </c>
      <c r="K14" s="39"/>
      <c r="L14" s="64"/>
      <c r="S14" s="39"/>
      <c r="T14" s="39"/>
      <c r="U14" s="39"/>
      <c r="V14" s="39"/>
      <c r="W14" s="39"/>
      <c r="X14" s="39"/>
      <c r="Y14" s="39"/>
      <c r="Z14" s="39"/>
      <c r="AA14" s="39"/>
      <c r="AB14" s="39"/>
      <c r="AC14" s="39"/>
      <c r="AD14" s="39"/>
      <c r="AE14" s="39"/>
    </row>
    <row r="15" hidden="1" s="2" customFormat="1" ht="18" customHeight="1">
      <c r="A15" s="39"/>
      <c r="B15" s="45"/>
      <c r="C15" s="39"/>
      <c r="D15" s="39"/>
      <c r="E15" s="145" t="s">
        <v>27</v>
      </c>
      <c r="F15" s="39"/>
      <c r="G15" s="39"/>
      <c r="H15" s="39"/>
      <c r="I15" s="142" t="s">
        <v>28</v>
      </c>
      <c r="J15" s="145" t="s">
        <v>29</v>
      </c>
      <c r="K15" s="39"/>
      <c r="L15" s="64"/>
      <c r="S15" s="39"/>
      <c r="T15" s="39"/>
      <c r="U15" s="39"/>
      <c r="V15" s="39"/>
      <c r="W15" s="39"/>
      <c r="X15" s="39"/>
      <c r="Y15" s="39"/>
      <c r="Z15" s="39"/>
      <c r="AA15" s="39"/>
      <c r="AB15" s="39"/>
      <c r="AC15" s="39"/>
      <c r="AD15" s="39"/>
      <c r="AE15" s="39"/>
    </row>
    <row r="16" hidden="1"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hidden="1" s="2" customFormat="1" ht="12" customHeight="1">
      <c r="A17" s="39"/>
      <c r="B17" s="45"/>
      <c r="C17" s="39"/>
      <c r="D17" s="142" t="s">
        <v>30</v>
      </c>
      <c r="E17" s="39"/>
      <c r="F17" s="39"/>
      <c r="G17" s="39"/>
      <c r="H17" s="39"/>
      <c r="I17" s="142" t="s">
        <v>25</v>
      </c>
      <c r="J17" s="34" t="str">
        <f>'Rekapitulace stavby'!AN13</f>
        <v>Vyplň údaj</v>
      </c>
      <c r="K17" s="39"/>
      <c r="L17" s="64"/>
      <c r="S17" s="39"/>
      <c r="T17" s="39"/>
      <c r="U17" s="39"/>
      <c r="V17" s="39"/>
      <c r="W17" s="39"/>
      <c r="X17" s="39"/>
      <c r="Y17" s="39"/>
      <c r="Z17" s="39"/>
      <c r="AA17" s="39"/>
      <c r="AB17" s="39"/>
      <c r="AC17" s="39"/>
      <c r="AD17" s="39"/>
      <c r="AE17" s="39"/>
    </row>
    <row r="18" hidden="1" s="2" customFormat="1" ht="18" customHeight="1">
      <c r="A18" s="39"/>
      <c r="B18" s="45"/>
      <c r="C18" s="39"/>
      <c r="D18" s="39"/>
      <c r="E18" s="34" t="str">
        <f>'Rekapitulace stavby'!E14</f>
        <v>Vyplň údaj</v>
      </c>
      <c r="F18" s="145"/>
      <c r="G18" s="145"/>
      <c r="H18" s="145"/>
      <c r="I18" s="142" t="s">
        <v>28</v>
      </c>
      <c r="J18" s="34" t="str">
        <f>'Rekapitulace stavby'!AN14</f>
        <v>Vyplň údaj</v>
      </c>
      <c r="K18" s="39"/>
      <c r="L18" s="64"/>
      <c r="S18" s="39"/>
      <c r="T18" s="39"/>
      <c r="U18" s="39"/>
      <c r="V18" s="39"/>
      <c r="W18" s="39"/>
      <c r="X18" s="39"/>
      <c r="Y18" s="39"/>
      <c r="Z18" s="39"/>
      <c r="AA18" s="39"/>
      <c r="AB18" s="39"/>
      <c r="AC18" s="39"/>
      <c r="AD18" s="39"/>
      <c r="AE18" s="39"/>
    </row>
    <row r="19" hidden="1"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hidden="1" s="2" customFormat="1" ht="12" customHeight="1">
      <c r="A20" s="39"/>
      <c r="B20" s="45"/>
      <c r="C20" s="39"/>
      <c r="D20" s="142" t="s">
        <v>32</v>
      </c>
      <c r="E20" s="39"/>
      <c r="F20" s="39"/>
      <c r="G20" s="39"/>
      <c r="H20" s="39"/>
      <c r="I20" s="142" t="s">
        <v>25</v>
      </c>
      <c r="J20" s="145" t="str">
        <f>IF('Rekapitulace stavby'!AN16="","",'Rekapitulace stavby'!AN16)</f>
        <v/>
      </c>
      <c r="K20" s="39"/>
      <c r="L20" s="64"/>
      <c r="S20" s="39"/>
      <c r="T20" s="39"/>
      <c r="U20" s="39"/>
      <c r="V20" s="39"/>
      <c r="W20" s="39"/>
      <c r="X20" s="39"/>
      <c r="Y20" s="39"/>
      <c r="Z20" s="39"/>
      <c r="AA20" s="39"/>
      <c r="AB20" s="39"/>
      <c r="AC20" s="39"/>
      <c r="AD20" s="39"/>
      <c r="AE20" s="39"/>
    </row>
    <row r="21" hidden="1" s="2" customFormat="1" ht="18" customHeight="1">
      <c r="A21" s="39"/>
      <c r="B21" s="45"/>
      <c r="C21" s="39"/>
      <c r="D21" s="39"/>
      <c r="E21" s="145" t="str">
        <f>IF('Rekapitulace stavby'!E17="","",'Rekapitulace stavby'!E17)</f>
        <v xml:space="preserve"> </v>
      </c>
      <c r="F21" s="39"/>
      <c r="G21" s="39"/>
      <c r="H21" s="39"/>
      <c r="I21" s="142" t="s">
        <v>28</v>
      </c>
      <c r="J21" s="145" t="str">
        <f>IF('Rekapitulace stavby'!AN17="","",'Rekapitulace stavby'!AN17)</f>
        <v/>
      </c>
      <c r="K21" s="39"/>
      <c r="L21" s="64"/>
      <c r="S21" s="39"/>
      <c r="T21" s="39"/>
      <c r="U21" s="39"/>
      <c r="V21" s="39"/>
      <c r="W21" s="39"/>
      <c r="X21" s="39"/>
      <c r="Y21" s="39"/>
      <c r="Z21" s="39"/>
      <c r="AA21" s="39"/>
      <c r="AB21" s="39"/>
      <c r="AC21" s="39"/>
      <c r="AD21" s="39"/>
      <c r="AE21" s="39"/>
    </row>
    <row r="22" hidden="1"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hidden="1" s="2" customFormat="1" ht="12" customHeight="1">
      <c r="A23" s="39"/>
      <c r="B23" s="45"/>
      <c r="C23" s="39"/>
      <c r="D23" s="142" t="s">
        <v>34</v>
      </c>
      <c r="E23" s="39"/>
      <c r="F23" s="39"/>
      <c r="G23" s="39"/>
      <c r="H23" s="39"/>
      <c r="I23" s="142" t="s">
        <v>25</v>
      </c>
      <c r="J23" s="145" t="str">
        <f>IF('Rekapitulace stavby'!AN19="","",'Rekapitulace stavby'!AN19)</f>
        <v/>
      </c>
      <c r="K23" s="39"/>
      <c r="L23" s="64"/>
      <c r="S23" s="39"/>
      <c r="T23" s="39"/>
      <c r="U23" s="39"/>
      <c r="V23" s="39"/>
      <c r="W23" s="39"/>
      <c r="X23" s="39"/>
      <c r="Y23" s="39"/>
      <c r="Z23" s="39"/>
      <c r="AA23" s="39"/>
      <c r="AB23" s="39"/>
      <c r="AC23" s="39"/>
      <c r="AD23" s="39"/>
      <c r="AE23" s="39"/>
    </row>
    <row r="24" hidden="1" s="2" customFormat="1" ht="18" customHeight="1">
      <c r="A24" s="39"/>
      <c r="B24" s="45"/>
      <c r="C24" s="39"/>
      <c r="D24" s="39"/>
      <c r="E24" s="145" t="str">
        <f>IF('Rekapitulace stavby'!E20="","",'Rekapitulace stavby'!E20)</f>
        <v xml:space="preserve"> </v>
      </c>
      <c r="F24" s="39"/>
      <c r="G24" s="39"/>
      <c r="H24" s="39"/>
      <c r="I24" s="142" t="s">
        <v>28</v>
      </c>
      <c r="J24" s="145" t="str">
        <f>IF('Rekapitulace stavby'!AN20="","",'Rekapitulace stavby'!AN20)</f>
        <v/>
      </c>
      <c r="K24" s="39"/>
      <c r="L24" s="64"/>
      <c r="S24" s="39"/>
      <c r="T24" s="39"/>
      <c r="U24" s="39"/>
      <c r="V24" s="39"/>
      <c r="W24" s="39"/>
      <c r="X24" s="39"/>
      <c r="Y24" s="39"/>
      <c r="Z24" s="39"/>
      <c r="AA24" s="39"/>
      <c r="AB24" s="39"/>
      <c r="AC24" s="39"/>
      <c r="AD24" s="39"/>
      <c r="AE24" s="39"/>
    </row>
    <row r="25" hidden="1"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hidden="1" s="2" customFormat="1" ht="12" customHeight="1">
      <c r="A26" s="39"/>
      <c r="B26" s="45"/>
      <c r="C26" s="39"/>
      <c r="D26" s="142" t="s">
        <v>35</v>
      </c>
      <c r="E26" s="39"/>
      <c r="F26" s="39"/>
      <c r="G26" s="39"/>
      <c r="H26" s="39"/>
      <c r="I26" s="39"/>
      <c r="J26" s="39"/>
      <c r="K26" s="39"/>
      <c r="L26" s="64"/>
      <c r="S26" s="39"/>
      <c r="T26" s="39"/>
      <c r="U26" s="39"/>
      <c r="V26" s="39"/>
      <c r="W26" s="39"/>
      <c r="X26" s="39"/>
      <c r="Y26" s="39"/>
      <c r="Z26" s="39"/>
      <c r="AA26" s="39"/>
      <c r="AB26" s="39"/>
      <c r="AC26" s="39"/>
      <c r="AD26" s="39"/>
      <c r="AE26" s="39"/>
    </row>
    <row r="27" hidden="1" s="8" customFormat="1" ht="16.5" customHeight="1">
      <c r="A27" s="147"/>
      <c r="B27" s="148"/>
      <c r="C27" s="147"/>
      <c r="D27" s="147"/>
      <c r="E27" s="149" t="s">
        <v>1</v>
      </c>
      <c r="F27" s="149"/>
      <c r="G27" s="149"/>
      <c r="H27" s="149"/>
      <c r="I27" s="147"/>
      <c r="J27" s="147"/>
      <c r="K27" s="147"/>
      <c r="L27" s="150"/>
      <c r="S27" s="147"/>
      <c r="T27" s="147"/>
      <c r="U27" s="147"/>
      <c r="V27" s="147"/>
      <c r="W27" s="147"/>
      <c r="X27" s="147"/>
      <c r="Y27" s="147"/>
      <c r="Z27" s="147"/>
      <c r="AA27" s="147"/>
      <c r="AB27" s="147"/>
      <c r="AC27" s="147"/>
      <c r="AD27" s="147"/>
      <c r="AE27" s="147"/>
    </row>
    <row r="28" hidden="1"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hidden="1" s="2" customFormat="1" ht="6.96" customHeight="1">
      <c r="A29" s="39"/>
      <c r="B29" s="45"/>
      <c r="C29" s="39"/>
      <c r="D29" s="151"/>
      <c r="E29" s="151"/>
      <c r="F29" s="151"/>
      <c r="G29" s="151"/>
      <c r="H29" s="151"/>
      <c r="I29" s="151"/>
      <c r="J29" s="151"/>
      <c r="K29" s="151"/>
      <c r="L29" s="64"/>
      <c r="S29" s="39"/>
      <c r="T29" s="39"/>
      <c r="U29" s="39"/>
      <c r="V29" s="39"/>
      <c r="W29" s="39"/>
      <c r="X29" s="39"/>
      <c r="Y29" s="39"/>
      <c r="Z29" s="39"/>
      <c r="AA29" s="39"/>
      <c r="AB29" s="39"/>
      <c r="AC29" s="39"/>
      <c r="AD29" s="39"/>
      <c r="AE29" s="39"/>
    </row>
    <row r="30" hidden="1" s="2" customFormat="1" ht="25.44" customHeight="1">
      <c r="A30" s="39"/>
      <c r="B30" s="45"/>
      <c r="C30" s="39"/>
      <c r="D30" s="152" t="s">
        <v>36</v>
      </c>
      <c r="E30" s="39"/>
      <c r="F30" s="39"/>
      <c r="G30" s="39"/>
      <c r="H30" s="39"/>
      <c r="I30" s="39"/>
      <c r="J30" s="153">
        <f>ROUND(J120, 2)</f>
        <v>0</v>
      </c>
      <c r="K30" s="39"/>
      <c r="L30" s="64"/>
      <c r="S30" s="39"/>
      <c r="T30" s="39"/>
      <c r="U30" s="39"/>
      <c r="V30" s="39"/>
      <c r="W30" s="39"/>
      <c r="X30" s="39"/>
      <c r="Y30" s="39"/>
      <c r="Z30" s="39"/>
      <c r="AA30" s="39"/>
      <c r="AB30" s="39"/>
      <c r="AC30" s="39"/>
      <c r="AD30" s="39"/>
      <c r="AE30" s="39"/>
    </row>
    <row r="31" hidden="1" s="2" customFormat="1" ht="6.96" customHeight="1">
      <c r="A31" s="39"/>
      <c r="B31" s="45"/>
      <c r="C31" s="39"/>
      <c r="D31" s="151"/>
      <c r="E31" s="151"/>
      <c r="F31" s="151"/>
      <c r="G31" s="151"/>
      <c r="H31" s="151"/>
      <c r="I31" s="151"/>
      <c r="J31" s="151"/>
      <c r="K31" s="151"/>
      <c r="L31" s="64"/>
      <c r="S31" s="39"/>
      <c r="T31" s="39"/>
      <c r="U31" s="39"/>
      <c r="V31" s="39"/>
      <c r="W31" s="39"/>
      <c r="X31" s="39"/>
      <c r="Y31" s="39"/>
      <c r="Z31" s="39"/>
      <c r="AA31" s="39"/>
      <c r="AB31" s="39"/>
      <c r="AC31" s="39"/>
      <c r="AD31" s="39"/>
      <c r="AE31" s="39"/>
    </row>
    <row r="32" hidden="1" s="2" customFormat="1" ht="14.4" customHeight="1">
      <c r="A32" s="39"/>
      <c r="B32" s="45"/>
      <c r="C32" s="39"/>
      <c r="D32" s="39"/>
      <c r="E32" s="39"/>
      <c r="F32" s="154" t="s">
        <v>38</v>
      </c>
      <c r="G32" s="39"/>
      <c r="H32" s="39"/>
      <c r="I32" s="154" t="s">
        <v>37</v>
      </c>
      <c r="J32" s="154" t="s">
        <v>39</v>
      </c>
      <c r="K32" s="39"/>
      <c r="L32" s="64"/>
      <c r="S32" s="39"/>
      <c r="T32" s="39"/>
      <c r="U32" s="39"/>
      <c r="V32" s="39"/>
      <c r="W32" s="39"/>
      <c r="X32" s="39"/>
      <c r="Y32" s="39"/>
      <c r="Z32" s="39"/>
      <c r="AA32" s="39"/>
      <c r="AB32" s="39"/>
      <c r="AC32" s="39"/>
      <c r="AD32" s="39"/>
      <c r="AE32" s="39"/>
    </row>
    <row r="33" hidden="1" s="2" customFormat="1" ht="14.4" customHeight="1">
      <c r="A33" s="39"/>
      <c r="B33" s="45"/>
      <c r="C33" s="39"/>
      <c r="D33" s="155" t="s">
        <v>40</v>
      </c>
      <c r="E33" s="142" t="s">
        <v>41</v>
      </c>
      <c r="F33" s="156">
        <f>ROUND((SUM(BE120:BE347)),  2)</f>
        <v>0</v>
      </c>
      <c r="G33" s="39"/>
      <c r="H33" s="39"/>
      <c r="I33" s="157">
        <v>0.20999999999999999</v>
      </c>
      <c r="J33" s="156">
        <f>ROUND(((SUM(BE120:BE347))*I33),  2)</f>
        <v>0</v>
      </c>
      <c r="K33" s="39"/>
      <c r="L33" s="64"/>
      <c r="S33" s="39"/>
      <c r="T33" s="39"/>
      <c r="U33" s="39"/>
      <c r="V33" s="39"/>
      <c r="W33" s="39"/>
      <c r="X33" s="39"/>
      <c r="Y33" s="39"/>
      <c r="Z33" s="39"/>
      <c r="AA33" s="39"/>
      <c r="AB33" s="39"/>
      <c r="AC33" s="39"/>
      <c r="AD33" s="39"/>
      <c r="AE33" s="39"/>
    </row>
    <row r="34" hidden="1" s="2" customFormat="1" ht="14.4" customHeight="1">
      <c r="A34" s="39"/>
      <c r="B34" s="45"/>
      <c r="C34" s="39"/>
      <c r="D34" s="39"/>
      <c r="E34" s="142" t="s">
        <v>42</v>
      </c>
      <c r="F34" s="156">
        <f>ROUND((SUM(BF120:BF347)),  2)</f>
        <v>0</v>
      </c>
      <c r="G34" s="39"/>
      <c r="H34" s="39"/>
      <c r="I34" s="157">
        <v>0.14999999999999999</v>
      </c>
      <c r="J34" s="156">
        <f>ROUND(((SUM(BF120:BF347))*I34),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2" t="s">
        <v>43</v>
      </c>
      <c r="F35" s="156">
        <f>ROUND((SUM(BG120:BG347)),  2)</f>
        <v>0</v>
      </c>
      <c r="G35" s="39"/>
      <c r="H35" s="39"/>
      <c r="I35" s="157">
        <v>0.20999999999999999</v>
      </c>
      <c r="J35" s="156">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2" t="s">
        <v>44</v>
      </c>
      <c r="F36" s="156">
        <f>ROUND((SUM(BH120:BH347)),  2)</f>
        <v>0</v>
      </c>
      <c r="G36" s="39"/>
      <c r="H36" s="39"/>
      <c r="I36" s="157">
        <v>0.14999999999999999</v>
      </c>
      <c r="J36" s="156">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2" t="s">
        <v>45</v>
      </c>
      <c r="F37" s="156">
        <f>ROUND((SUM(BI120:BI347)),  2)</f>
        <v>0</v>
      </c>
      <c r="G37" s="39"/>
      <c r="H37" s="39"/>
      <c r="I37" s="157">
        <v>0</v>
      </c>
      <c r="J37" s="156">
        <f>0</f>
        <v>0</v>
      </c>
      <c r="K37" s="39"/>
      <c r="L37" s="64"/>
      <c r="S37" s="39"/>
      <c r="T37" s="39"/>
      <c r="U37" s="39"/>
      <c r="V37" s="39"/>
      <c r="W37" s="39"/>
      <c r="X37" s="39"/>
      <c r="Y37" s="39"/>
      <c r="Z37" s="39"/>
      <c r="AA37" s="39"/>
      <c r="AB37" s="39"/>
      <c r="AC37" s="39"/>
      <c r="AD37" s="39"/>
      <c r="AE37" s="39"/>
    </row>
    <row r="38" hidden="1"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hidden="1" s="2" customFormat="1" ht="25.44" customHeight="1">
      <c r="A39" s="39"/>
      <c r="B39" s="45"/>
      <c r="C39" s="158"/>
      <c r="D39" s="159" t="s">
        <v>46</v>
      </c>
      <c r="E39" s="160"/>
      <c r="F39" s="160"/>
      <c r="G39" s="161" t="s">
        <v>47</v>
      </c>
      <c r="H39" s="162" t="s">
        <v>48</v>
      </c>
      <c r="I39" s="160"/>
      <c r="J39" s="163">
        <f>SUM(J30:J37)</f>
        <v>0</v>
      </c>
      <c r="K39" s="164"/>
      <c r="L39" s="64"/>
      <c r="S39" s="39"/>
      <c r="T39" s="39"/>
      <c r="U39" s="39"/>
      <c r="V39" s="39"/>
      <c r="W39" s="39"/>
      <c r="X39" s="39"/>
      <c r="Y39" s="39"/>
      <c r="Z39" s="39"/>
      <c r="AA39" s="39"/>
      <c r="AB39" s="39"/>
      <c r="AC39" s="39"/>
      <c r="AD39" s="39"/>
      <c r="AE39" s="39"/>
    </row>
    <row r="40" hidden="1"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hidden="1" s="1" customFormat="1" ht="14.4" customHeight="1">
      <c r="B41" s="21"/>
      <c r="L41" s="21"/>
    </row>
    <row r="42" hidden="1" s="1" customFormat="1" ht="14.4" customHeight="1">
      <c r="B42" s="21"/>
      <c r="L42" s="21"/>
    </row>
    <row r="43" hidden="1" s="1" customFormat="1" ht="14.4" customHeight="1">
      <c r="B43" s="21"/>
      <c r="L43" s="21"/>
    </row>
    <row r="44" hidden="1" s="1" customFormat="1" ht="14.4" customHeight="1">
      <c r="B44" s="21"/>
      <c r="L44" s="21"/>
    </row>
    <row r="45" hidden="1" s="1" customFormat="1" ht="14.4" customHeight="1">
      <c r="B45" s="21"/>
      <c r="L45" s="21"/>
    </row>
    <row r="46" hidden="1" s="1" customFormat="1" ht="14.4" customHeight="1">
      <c r="B46" s="21"/>
      <c r="L46" s="21"/>
    </row>
    <row r="47" hidden="1" s="1" customFormat="1" ht="14.4" customHeight="1">
      <c r="B47" s="21"/>
      <c r="L47" s="21"/>
    </row>
    <row r="48" hidden="1" s="1" customFormat="1" ht="14.4" customHeight="1">
      <c r="B48" s="21"/>
      <c r="L48" s="21"/>
    </row>
    <row r="49" hidden="1" s="1" customFormat="1" ht="14.4" customHeight="1">
      <c r="B49" s="21"/>
      <c r="L49" s="21"/>
    </row>
    <row r="50" hidden="1" s="2" customFormat="1" ht="14.4" customHeight="1">
      <c r="B50" s="64"/>
      <c r="D50" s="165" t="s">
        <v>49</v>
      </c>
      <c r="E50" s="166"/>
      <c r="F50" s="166"/>
      <c r="G50" s="165" t="s">
        <v>50</v>
      </c>
      <c r="H50" s="166"/>
      <c r="I50" s="166"/>
      <c r="J50" s="166"/>
      <c r="K50" s="166"/>
      <c r="L50" s="64"/>
    </row>
    <row r="51" hidden="1">
      <c r="B51" s="21"/>
      <c r="L51" s="21"/>
    </row>
    <row r="52" hidden="1">
      <c r="B52" s="21"/>
      <c r="L52" s="21"/>
    </row>
    <row r="53" hidden="1">
      <c r="B53" s="21"/>
      <c r="L53" s="21"/>
    </row>
    <row r="54" hidden="1">
      <c r="B54" s="21"/>
      <c r="L54" s="21"/>
    </row>
    <row r="55" hidden="1">
      <c r="B55" s="21"/>
      <c r="L55" s="21"/>
    </row>
    <row r="56" hidden="1">
      <c r="B56" s="21"/>
      <c r="L56" s="21"/>
    </row>
    <row r="57" hidden="1">
      <c r="B57" s="21"/>
      <c r="L57" s="21"/>
    </row>
    <row r="58" hidden="1">
      <c r="B58" s="21"/>
      <c r="L58" s="21"/>
    </row>
    <row r="59" hidden="1">
      <c r="B59" s="21"/>
      <c r="L59" s="21"/>
    </row>
    <row r="60" hidden="1">
      <c r="B60" s="21"/>
      <c r="L60" s="21"/>
    </row>
    <row r="61" hidden="1" s="2" customFormat="1">
      <c r="A61" s="39"/>
      <c r="B61" s="45"/>
      <c r="C61" s="39"/>
      <c r="D61" s="167" t="s">
        <v>51</v>
      </c>
      <c r="E61" s="168"/>
      <c r="F61" s="169" t="s">
        <v>52</v>
      </c>
      <c r="G61" s="167" t="s">
        <v>51</v>
      </c>
      <c r="H61" s="168"/>
      <c r="I61" s="168"/>
      <c r="J61" s="170" t="s">
        <v>52</v>
      </c>
      <c r="K61" s="168"/>
      <c r="L61" s="64"/>
      <c r="S61" s="39"/>
      <c r="T61" s="39"/>
      <c r="U61" s="39"/>
      <c r="V61" s="39"/>
      <c r="W61" s="39"/>
      <c r="X61" s="39"/>
      <c r="Y61" s="39"/>
      <c r="Z61" s="39"/>
      <c r="AA61" s="39"/>
      <c r="AB61" s="39"/>
      <c r="AC61" s="39"/>
      <c r="AD61" s="39"/>
      <c r="AE61" s="39"/>
    </row>
    <row r="62" hidden="1">
      <c r="B62" s="21"/>
      <c r="L62" s="21"/>
    </row>
    <row r="63" hidden="1">
      <c r="B63" s="21"/>
      <c r="L63" s="21"/>
    </row>
    <row r="64" hidden="1">
      <c r="B64" s="21"/>
      <c r="L64" s="21"/>
    </row>
    <row r="65" hidden="1" s="2" customFormat="1">
      <c r="A65" s="39"/>
      <c r="B65" s="45"/>
      <c r="C65" s="39"/>
      <c r="D65" s="165" t="s">
        <v>53</v>
      </c>
      <c r="E65" s="171"/>
      <c r="F65" s="171"/>
      <c r="G65" s="165" t="s">
        <v>54</v>
      </c>
      <c r="H65" s="171"/>
      <c r="I65" s="171"/>
      <c r="J65" s="171"/>
      <c r="K65" s="171"/>
      <c r="L65" s="64"/>
      <c r="S65" s="39"/>
      <c r="T65" s="39"/>
      <c r="U65" s="39"/>
      <c r="V65" s="39"/>
      <c r="W65" s="39"/>
      <c r="X65" s="39"/>
      <c r="Y65" s="39"/>
      <c r="Z65" s="39"/>
      <c r="AA65" s="39"/>
      <c r="AB65" s="39"/>
      <c r="AC65" s="39"/>
      <c r="AD65" s="39"/>
      <c r="AE65" s="39"/>
    </row>
    <row r="66" hidden="1">
      <c r="B66" s="21"/>
      <c r="L66" s="21"/>
    </row>
    <row r="67" hidden="1">
      <c r="B67" s="21"/>
      <c r="L67" s="21"/>
    </row>
    <row r="68" hidden="1">
      <c r="B68" s="21"/>
      <c r="L68" s="21"/>
    </row>
    <row r="69" hidden="1">
      <c r="B69" s="21"/>
      <c r="L69" s="21"/>
    </row>
    <row r="70" hidden="1">
      <c r="B70" s="21"/>
      <c r="L70" s="21"/>
    </row>
    <row r="71" hidden="1">
      <c r="B71" s="21"/>
      <c r="L71" s="21"/>
    </row>
    <row r="72" hidden="1">
      <c r="B72" s="21"/>
      <c r="L72" s="21"/>
    </row>
    <row r="73" hidden="1">
      <c r="B73" s="21"/>
      <c r="L73" s="21"/>
    </row>
    <row r="74" hidden="1">
      <c r="B74" s="21"/>
      <c r="L74" s="21"/>
    </row>
    <row r="75" hidden="1">
      <c r="B75" s="21"/>
      <c r="L75" s="21"/>
    </row>
    <row r="76" hidden="1" s="2" customFormat="1">
      <c r="A76" s="39"/>
      <c r="B76" s="45"/>
      <c r="C76" s="39"/>
      <c r="D76" s="167" t="s">
        <v>51</v>
      </c>
      <c r="E76" s="168"/>
      <c r="F76" s="169" t="s">
        <v>52</v>
      </c>
      <c r="G76" s="167" t="s">
        <v>51</v>
      </c>
      <c r="H76" s="168"/>
      <c r="I76" s="168"/>
      <c r="J76" s="170" t="s">
        <v>52</v>
      </c>
      <c r="K76" s="168"/>
      <c r="L76" s="64"/>
      <c r="S76" s="39"/>
      <c r="T76" s="39"/>
      <c r="U76" s="39"/>
      <c r="V76" s="39"/>
      <c r="W76" s="39"/>
      <c r="X76" s="39"/>
      <c r="Y76" s="39"/>
      <c r="Z76" s="39"/>
      <c r="AA76" s="39"/>
      <c r="AB76" s="39"/>
      <c r="AC76" s="39"/>
      <c r="AD76" s="39"/>
      <c r="AE76" s="39"/>
    </row>
    <row r="77" hidden="1" s="2" customFormat="1" ht="14.4" customHeight="1">
      <c r="A77" s="39"/>
      <c r="B77" s="172"/>
      <c r="C77" s="173"/>
      <c r="D77" s="173"/>
      <c r="E77" s="173"/>
      <c r="F77" s="173"/>
      <c r="G77" s="173"/>
      <c r="H77" s="173"/>
      <c r="I77" s="173"/>
      <c r="J77" s="173"/>
      <c r="K77" s="173"/>
      <c r="L77" s="64"/>
      <c r="S77" s="39"/>
      <c r="T77" s="39"/>
      <c r="U77" s="39"/>
      <c r="V77" s="39"/>
      <c r="W77" s="39"/>
      <c r="X77" s="39"/>
      <c r="Y77" s="39"/>
      <c r="Z77" s="39"/>
      <c r="AA77" s="39"/>
      <c r="AB77" s="39"/>
      <c r="AC77" s="39"/>
      <c r="AD77" s="39"/>
      <c r="AE77" s="39"/>
    </row>
    <row r="78" hidden="1"/>
    <row r="79" hidden="1"/>
    <row r="80" hidden="1"/>
    <row r="81" hidden="1" s="2" customFormat="1" ht="6.96" customHeight="1">
      <c r="A81" s="39"/>
      <c r="B81" s="174"/>
      <c r="C81" s="175"/>
      <c r="D81" s="175"/>
      <c r="E81" s="175"/>
      <c r="F81" s="175"/>
      <c r="G81" s="175"/>
      <c r="H81" s="175"/>
      <c r="I81" s="175"/>
      <c r="J81" s="175"/>
      <c r="K81" s="175"/>
      <c r="L81" s="64"/>
      <c r="S81" s="39"/>
      <c r="T81" s="39"/>
      <c r="U81" s="39"/>
      <c r="V81" s="39"/>
      <c r="W81" s="39"/>
      <c r="X81" s="39"/>
      <c r="Y81" s="39"/>
      <c r="Z81" s="39"/>
      <c r="AA81" s="39"/>
      <c r="AB81" s="39"/>
      <c r="AC81" s="39"/>
      <c r="AD81" s="39"/>
      <c r="AE81" s="39"/>
    </row>
    <row r="82" hidden="1" s="2" customFormat="1" ht="24.96" customHeight="1">
      <c r="A82" s="39"/>
      <c r="B82" s="40"/>
      <c r="C82" s="24" t="s">
        <v>108</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76" t="str">
        <f>E7</f>
        <v>Oprava trati v úseku Újezdec u Luhačovic - Luhačovice</v>
      </c>
      <c r="F85" s="33"/>
      <c r="G85" s="33"/>
      <c r="H85" s="33"/>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3" t="s">
        <v>106</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SO 02 - Oprava koleje v úseku km 8,145 - 9,424</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3" t="s">
        <v>20</v>
      </c>
      <c r="D89" s="41"/>
      <c r="E89" s="41"/>
      <c r="F89" s="28" t="str">
        <f>F12</f>
        <v xml:space="preserve"> </v>
      </c>
      <c r="G89" s="41"/>
      <c r="H89" s="41"/>
      <c r="I89" s="33" t="s">
        <v>22</v>
      </c>
      <c r="J89" s="80" t="str">
        <f>IF(J12="","",J12)</f>
        <v>16. 8. 2023</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3" t="s">
        <v>24</v>
      </c>
      <c r="D91" s="41"/>
      <c r="E91" s="41"/>
      <c r="F91" s="28" t="str">
        <f>E15</f>
        <v>Správa železnic s.o.</v>
      </c>
      <c r="G91" s="41"/>
      <c r="H91" s="41"/>
      <c r="I91" s="33" t="s">
        <v>32</v>
      </c>
      <c r="J91" s="37" t="str">
        <f>E21</f>
        <v xml:space="preserve"> </v>
      </c>
      <c r="K91" s="41"/>
      <c r="L91" s="64"/>
      <c r="S91" s="39"/>
      <c r="T91" s="39"/>
      <c r="U91" s="39"/>
      <c r="V91" s="39"/>
      <c r="W91" s="39"/>
      <c r="X91" s="39"/>
      <c r="Y91" s="39"/>
      <c r="Z91" s="39"/>
      <c r="AA91" s="39"/>
      <c r="AB91" s="39"/>
      <c r="AC91" s="39"/>
      <c r="AD91" s="39"/>
      <c r="AE91" s="39"/>
    </row>
    <row r="92" hidden="1" s="2" customFormat="1" ht="15.15" customHeight="1">
      <c r="A92" s="39"/>
      <c r="B92" s="40"/>
      <c r="C92" s="33" t="s">
        <v>30</v>
      </c>
      <c r="D92" s="41"/>
      <c r="E92" s="41"/>
      <c r="F92" s="28" t="str">
        <f>IF(E18="","",E18)</f>
        <v>Vyplň údaj</v>
      </c>
      <c r="G92" s="41"/>
      <c r="H92" s="41"/>
      <c r="I92" s="33" t="s">
        <v>34</v>
      </c>
      <c r="J92" s="37" t="str">
        <f>E24</f>
        <v xml:space="preserve"> </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77" t="s">
        <v>109</v>
      </c>
      <c r="D94" s="178"/>
      <c r="E94" s="178"/>
      <c r="F94" s="178"/>
      <c r="G94" s="178"/>
      <c r="H94" s="178"/>
      <c r="I94" s="178"/>
      <c r="J94" s="179" t="s">
        <v>110</v>
      </c>
      <c r="K94" s="178"/>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80" t="s">
        <v>111</v>
      </c>
      <c r="D96" s="41"/>
      <c r="E96" s="41"/>
      <c r="F96" s="41"/>
      <c r="G96" s="41"/>
      <c r="H96" s="41"/>
      <c r="I96" s="41"/>
      <c r="J96" s="111">
        <f>J120</f>
        <v>0</v>
      </c>
      <c r="K96" s="41"/>
      <c r="L96" s="64"/>
      <c r="S96" s="39"/>
      <c r="T96" s="39"/>
      <c r="U96" s="39"/>
      <c r="V96" s="39"/>
      <c r="W96" s="39"/>
      <c r="X96" s="39"/>
      <c r="Y96" s="39"/>
      <c r="Z96" s="39"/>
      <c r="AA96" s="39"/>
      <c r="AB96" s="39"/>
      <c r="AC96" s="39"/>
      <c r="AD96" s="39"/>
      <c r="AE96" s="39"/>
      <c r="AU96" s="18" t="s">
        <v>112</v>
      </c>
    </row>
    <row r="97" hidden="1" s="9" customFormat="1" ht="24.96" customHeight="1">
      <c r="A97" s="9"/>
      <c r="B97" s="181"/>
      <c r="C97" s="182"/>
      <c r="D97" s="183" t="s">
        <v>113</v>
      </c>
      <c r="E97" s="184"/>
      <c r="F97" s="184"/>
      <c r="G97" s="184"/>
      <c r="H97" s="184"/>
      <c r="I97" s="184"/>
      <c r="J97" s="185">
        <f>J121</f>
        <v>0</v>
      </c>
      <c r="K97" s="182"/>
      <c r="L97" s="186"/>
      <c r="S97" s="9"/>
      <c r="T97" s="9"/>
      <c r="U97" s="9"/>
      <c r="V97" s="9"/>
      <c r="W97" s="9"/>
      <c r="X97" s="9"/>
      <c r="Y97" s="9"/>
      <c r="Z97" s="9"/>
      <c r="AA97" s="9"/>
      <c r="AB97" s="9"/>
      <c r="AC97" s="9"/>
      <c r="AD97" s="9"/>
      <c r="AE97" s="9"/>
    </row>
    <row r="98" hidden="1" s="10" customFormat="1" ht="19.92" customHeight="1">
      <c r="A98" s="10"/>
      <c r="B98" s="187"/>
      <c r="C98" s="188"/>
      <c r="D98" s="189" t="s">
        <v>114</v>
      </c>
      <c r="E98" s="190"/>
      <c r="F98" s="190"/>
      <c r="G98" s="190"/>
      <c r="H98" s="190"/>
      <c r="I98" s="190"/>
      <c r="J98" s="191">
        <f>J122</f>
        <v>0</v>
      </c>
      <c r="K98" s="188"/>
      <c r="L98" s="192"/>
      <c r="S98" s="10"/>
      <c r="T98" s="10"/>
      <c r="U98" s="10"/>
      <c r="V98" s="10"/>
      <c r="W98" s="10"/>
      <c r="X98" s="10"/>
      <c r="Y98" s="10"/>
      <c r="Z98" s="10"/>
      <c r="AA98" s="10"/>
      <c r="AB98" s="10"/>
      <c r="AC98" s="10"/>
      <c r="AD98" s="10"/>
      <c r="AE98" s="10"/>
    </row>
    <row r="99" hidden="1" s="10" customFormat="1" ht="19.92" customHeight="1">
      <c r="A99" s="10"/>
      <c r="B99" s="187"/>
      <c r="C99" s="188"/>
      <c r="D99" s="189" t="s">
        <v>115</v>
      </c>
      <c r="E99" s="190"/>
      <c r="F99" s="190"/>
      <c r="G99" s="190"/>
      <c r="H99" s="190"/>
      <c r="I99" s="190"/>
      <c r="J99" s="191">
        <f>J288</f>
        <v>0</v>
      </c>
      <c r="K99" s="188"/>
      <c r="L99" s="192"/>
      <c r="S99" s="10"/>
      <c r="T99" s="10"/>
      <c r="U99" s="10"/>
      <c r="V99" s="10"/>
      <c r="W99" s="10"/>
      <c r="X99" s="10"/>
      <c r="Y99" s="10"/>
      <c r="Z99" s="10"/>
      <c r="AA99" s="10"/>
      <c r="AB99" s="10"/>
      <c r="AC99" s="10"/>
      <c r="AD99" s="10"/>
      <c r="AE99" s="10"/>
    </row>
    <row r="100" hidden="1" s="9" customFormat="1" ht="24.96" customHeight="1">
      <c r="A100" s="9"/>
      <c r="B100" s="181"/>
      <c r="C100" s="182"/>
      <c r="D100" s="183" t="s">
        <v>116</v>
      </c>
      <c r="E100" s="184"/>
      <c r="F100" s="184"/>
      <c r="G100" s="184"/>
      <c r="H100" s="184"/>
      <c r="I100" s="184"/>
      <c r="J100" s="185">
        <f>J323</f>
        <v>0</v>
      </c>
      <c r="K100" s="182"/>
      <c r="L100" s="186"/>
      <c r="S100" s="9"/>
      <c r="T100" s="9"/>
      <c r="U100" s="9"/>
      <c r="V100" s="9"/>
      <c r="W100" s="9"/>
      <c r="X100" s="9"/>
      <c r="Y100" s="9"/>
      <c r="Z100" s="9"/>
      <c r="AA100" s="9"/>
      <c r="AB100" s="9"/>
      <c r="AC100" s="9"/>
      <c r="AD100" s="9"/>
      <c r="AE100" s="9"/>
    </row>
    <row r="101" hidden="1" s="2" customFormat="1" ht="21.84" customHeight="1">
      <c r="A101" s="39"/>
      <c r="B101" s="40"/>
      <c r="C101" s="41"/>
      <c r="D101" s="41"/>
      <c r="E101" s="41"/>
      <c r="F101" s="41"/>
      <c r="G101" s="41"/>
      <c r="H101" s="41"/>
      <c r="I101" s="41"/>
      <c r="J101" s="41"/>
      <c r="K101" s="41"/>
      <c r="L101" s="64"/>
      <c r="S101" s="39"/>
      <c r="T101" s="39"/>
      <c r="U101" s="39"/>
      <c r="V101" s="39"/>
      <c r="W101" s="39"/>
      <c r="X101" s="39"/>
      <c r="Y101" s="39"/>
      <c r="Z101" s="39"/>
      <c r="AA101" s="39"/>
      <c r="AB101" s="39"/>
      <c r="AC101" s="39"/>
      <c r="AD101" s="39"/>
      <c r="AE101" s="39"/>
    </row>
    <row r="102" hidden="1" s="2" customFormat="1" ht="6.96" customHeight="1">
      <c r="A102" s="39"/>
      <c r="B102" s="67"/>
      <c r="C102" s="68"/>
      <c r="D102" s="68"/>
      <c r="E102" s="68"/>
      <c r="F102" s="68"/>
      <c r="G102" s="68"/>
      <c r="H102" s="68"/>
      <c r="I102" s="68"/>
      <c r="J102" s="68"/>
      <c r="K102" s="68"/>
      <c r="L102" s="64"/>
      <c r="S102" s="39"/>
      <c r="T102" s="39"/>
      <c r="U102" s="39"/>
      <c r="V102" s="39"/>
      <c r="W102" s="39"/>
      <c r="X102" s="39"/>
      <c r="Y102" s="39"/>
      <c r="Z102" s="39"/>
      <c r="AA102" s="39"/>
      <c r="AB102" s="39"/>
      <c r="AC102" s="39"/>
      <c r="AD102" s="39"/>
      <c r="AE102" s="39"/>
    </row>
    <row r="103" hidden="1"/>
    <row r="104" hidden="1"/>
    <row r="105" hidden="1"/>
    <row r="106" s="2" customFormat="1" ht="6.96" customHeight="1">
      <c r="A106" s="39"/>
      <c r="B106" s="69"/>
      <c r="C106" s="70"/>
      <c r="D106" s="70"/>
      <c r="E106" s="70"/>
      <c r="F106" s="70"/>
      <c r="G106" s="70"/>
      <c r="H106" s="70"/>
      <c r="I106" s="70"/>
      <c r="J106" s="70"/>
      <c r="K106" s="70"/>
      <c r="L106" s="64"/>
      <c r="S106" s="39"/>
      <c r="T106" s="39"/>
      <c r="U106" s="39"/>
      <c r="V106" s="39"/>
      <c r="W106" s="39"/>
      <c r="X106" s="39"/>
      <c r="Y106" s="39"/>
      <c r="Z106" s="39"/>
      <c r="AA106" s="39"/>
      <c r="AB106" s="39"/>
      <c r="AC106" s="39"/>
      <c r="AD106" s="39"/>
      <c r="AE106" s="39"/>
    </row>
    <row r="107" s="2" customFormat="1" ht="24.96" customHeight="1">
      <c r="A107" s="39"/>
      <c r="B107" s="40"/>
      <c r="C107" s="24" t="s">
        <v>117</v>
      </c>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40"/>
      <c r="C108" s="41"/>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2" customHeight="1">
      <c r="A109" s="39"/>
      <c r="B109" s="40"/>
      <c r="C109" s="33" t="s">
        <v>16</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6.5" customHeight="1">
      <c r="A110" s="39"/>
      <c r="B110" s="40"/>
      <c r="C110" s="41"/>
      <c r="D110" s="41"/>
      <c r="E110" s="176" t="str">
        <f>E7</f>
        <v>Oprava trati v úseku Újezdec u Luhačovic - Luhačovice</v>
      </c>
      <c r="F110" s="33"/>
      <c r="G110" s="33"/>
      <c r="H110" s="33"/>
      <c r="I110" s="41"/>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3" t="s">
        <v>106</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6.5" customHeight="1">
      <c r="A112" s="39"/>
      <c r="B112" s="40"/>
      <c r="C112" s="41"/>
      <c r="D112" s="41"/>
      <c r="E112" s="77" t="str">
        <f>E9</f>
        <v>SO 02 - Oprava koleje v úseku km 8,145 - 9,424</v>
      </c>
      <c r="F112" s="41"/>
      <c r="G112" s="41"/>
      <c r="H112" s="41"/>
      <c r="I112" s="41"/>
      <c r="J112" s="41"/>
      <c r="K112" s="41"/>
      <c r="L112" s="64"/>
      <c r="S112" s="39"/>
      <c r="T112" s="39"/>
      <c r="U112" s="39"/>
      <c r="V112" s="39"/>
      <c r="W112" s="39"/>
      <c r="X112" s="39"/>
      <c r="Y112" s="39"/>
      <c r="Z112" s="39"/>
      <c r="AA112" s="39"/>
      <c r="AB112" s="39"/>
      <c r="AC112" s="39"/>
      <c r="AD112" s="39"/>
      <c r="AE112" s="39"/>
    </row>
    <row r="113" s="2" customFormat="1" ht="6.96" customHeight="1">
      <c r="A113" s="39"/>
      <c r="B113" s="40"/>
      <c r="C113" s="41"/>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3" t="s">
        <v>20</v>
      </c>
      <c r="D114" s="41"/>
      <c r="E114" s="41"/>
      <c r="F114" s="28" t="str">
        <f>F12</f>
        <v xml:space="preserve"> </v>
      </c>
      <c r="G114" s="41"/>
      <c r="H114" s="41"/>
      <c r="I114" s="33" t="s">
        <v>22</v>
      </c>
      <c r="J114" s="80" t="str">
        <f>IF(J12="","",J12)</f>
        <v>16. 8. 2023</v>
      </c>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5.15" customHeight="1">
      <c r="A116" s="39"/>
      <c r="B116" s="40"/>
      <c r="C116" s="33" t="s">
        <v>24</v>
      </c>
      <c r="D116" s="41"/>
      <c r="E116" s="41"/>
      <c r="F116" s="28" t="str">
        <f>E15</f>
        <v>Správa železnic s.o.</v>
      </c>
      <c r="G116" s="41"/>
      <c r="H116" s="41"/>
      <c r="I116" s="33" t="s">
        <v>32</v>
      </c>
      <c r="J116" s="37" t="str">
        <f>E21</f>
        <v xml:space="preserve"> </v>
      </c>
      <c r="K116" s="41"/>
      <c r="L116" s="64"/>
      <c r="S116" s="39"/>
      <c r="T116" s="39"/>
      <c r="U116" s="39"/>
      <c r="V116" s="39"/>
      <c r="W116" s="39"/>
      <c r="X116" s="39"/>
      <c r="Y116" s="39"/>
      <c r="Z116" s="39"/>
      <c r="AA116" s="39"/>
      <c r="AB116" s="39"/>
      <c r="AC116" s="39"/>
      <c r="AD116" s="39"/>
      <c r="AE116" s="39"/>
    </row>
    <row r="117" s="2" customFormat="1" ht="15.15" customHeight="1">
      <c r="A117" s="39"/>
      <c r="B117" s="40"/>
      <c r="C117" s="33" t="s">
        <v>30</v>
      </c>
      <c r="D117" s="41"/>
      <c r="E117" s="41"/>
      <c r="F117" s="28" t="str">
        <f>IF(E18="","",E18)</f>
        <v>Vyplň údaj</v>
      </c>
      <c r="G117" s="41"/>
      <c r="H117" s="41"/>
      <c r="I117" s="33" t="s">
        <v>34</v>
      </c>
      <c r="J117" s="37" t="str">
        <f>E24</f>
        <v xml:space="preserve"> </v>
      </c>
      <c r="K117" s="41"/>
      <c r="L117" s="64"/>
      <c r="S117" s="39"/>
      <c r="T117" s="39"/>
      <c r="U117" s="39"/>
      <c r="V117" s="39"/>
      <c r="W117" s="39"/>
      <c r="X117" s="39"/>
      <c r="Y117" s="39"/>
      <c r="Z117" s="39"/>
      <c r="AA117" s="39"/>
      <c r="AB117" s="39"/>
      <c r="AC117" s="39"/>
      <c r="AD117" s="39"/>
      <c r="AE117" s="39"/>
    </row>
    <row r="118" s="2" customFormat="1" ht="10.32"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11" customFormat="1" ht="29.28" customHeight="1">
      <c r="A119" s="193"/>
      <c r="B119" s="194"/>
      <c r="C119" s="195" t="s">
        <v>118</v>
      </c>
      <c r="D119" s="196" t="s">
        <v>61</v>
      </c>
      <c r="E119" s="196" t="s">
        <v>57</v>
      </c>
      <c r="F119" s="196" t="s">
        <v>58</v>
      </c>
      <c r="G119" s="196" t="s">
        <v>119</v>
      </c>
      <c r="H119" s="196" t="s">
        <v>120</v>
      </c>
      <c r="I119" s="196" t="s">
        <v>121</v>
      </c>
      <c r="J119" s="196" t="s">
        <v>110</v>
      </c>
      <c r="K119" s="197" t="s">
        <v>122</v>
      </c>
      <c r="L119" s="198"/>
      <c r="M119" s="101" t="s">
        <v>1</v>
      </c>
      <c r="N119" s="102" t="s">
        <v>40</v>
      </c>
      <c r="O119" s="102" t="s">
        <v>123</v>
      </c>
      <c r="P119" s="102" t="s">
        <v>124</v>
      </c>
      <c r="Q119" s="102" t="s">
        <v>125</v>
      </c>
      <c r="R119" s="102" t="s">
        <v>126</v>
      </c>
      <c r="S119" s="102" t="s">
        <v>127</v>
      </c>
      <c r="T119" s="103" t="s">
        <v>128</v>
      </c>
      <c r="U119" s="193"/>
      <c r="V119" s="193"/>
      <c r="W119" s="193"/>
      <c r="X119" s="193"/>
      <c r="Y119" s="193"/>
      <c r="Z119" s="193"/>
      <c r="AA119" s="193"/>
      <c r="AB119" s="193"/>
      <c r="AC119" s="193"/>
      <c r="AD119" s="193"/>
      <c r="AE119" s="193"/>
    </row>
    <row r="120" s="2" customFormat="1" ht="22.8" customHeight="1">
      <c r="A120" s="39"/>
      <c r="B120" s="40"/>
      <c r="C120" s="108" t="s">
        <v>129</v>
      </c>
      <c r="D120" s="41"/>
      <c r="E120" s="41"/>
      <c r="F120" s="41"/>
      <c r="G120" s="41"/>
      <c r="H120" s="41"/>
      <c r="I120" s="41"/>
      <c r="J120" s="199">
        <f>BK120</f>
        <v>0</v>
      </c>
      <c r="K120" s="41"/>
      <c r="L120" s="45"/>
      <c r="M120" s="104"/>
      <c r="N120" s="200"/>
      <c r="O120" s="105"/>
      <c r="P120" s="201">
        <f>P121+P323</f>
        <v>0</v>
      </c>
      <c r="Q120" s="105"/>
      <c r="R120" s="201">
        <f>R121+R323</f>
        <v>1881.4212399999999</v>
      </c>
      <c r="S120" s="105"/>
      <c r="T120" s="202">
        <f>T121+T323</f>
        <v>0</v>
      </c>
      <c r="U120" s="39"/>
      <c r="V120" s="39"/>
      <c r="W120" s="39"/>
      <c r="X120" s="39"/>
      <c r="Y120" s="39"/>
      <c r="Z120" s="39"/>
      <c r="AA120" s="39"/>
      <c r="AB120" s="39"/>
      <c r="AC120" s="39"/>
      <c r="AD120" s="39"/>
      <c r="AE120" s="39"/>
      <c r="AT120" s="18" t="s">
        <v>75</v>
      </c>
      <c r="AU120" s="18" t="s">
        <v>112</v>
      </c>
      <c r="BK120" s="203">
        <f>BK121+BK323</f>
        <v>0</v>
      </c>
    </row>
    <row r="121" s="12" customFormat="1" ht="25.92" customHeight="1">
      <c r="A121" s="12"/>
      <c r="B121" s="204"/>
      <c r="C121" s="205"/>
      <c r="D121" s="206" t="s">
        <v>75</v>
      </c>
      <c r="E121" s="207" t="s">
        <v>130</v>
      </c>
      <c r="F121" s="207" t="s">
        <v>131</v>
      </c>
      <c r="G121" s="205"/>
      <c r="H121" s="205"/>
      <c r="I121" s="208"/>
      <c r="J121" s="209">
        <f>BK121</f>
        <v>0</v>
      </c>
      <c r="K121" s="205"/>
      <c r="L121" s="210"/>
      <c r="M121" s="211"/>
      <c r="N121" s="212"/>
      <c r="O121" s="212"/>
      <c r="P121" s="213">
        <f>P122+P288</f>
        <v>0</v>
      </c>
      <c r="Q121" s="212"/>
      <c r="R121" s="213">
        <f>R122+R288</f>
        <v>1881.4212399999999</v>
      </c>
      <c r="S121" s="212"/>
      <c r="T121" s="214">
        <f>T122+T288</f>
        <v>0</v>
      </c>
      <c r="U121" s="12"/>
      <c r="V121" s="12"/>
      <c r="W121" s="12"/>
      <c r="X121" s="12"/>
      <c r="Y121" s="12"/>
      <c r="Z121" s="12"/>
      <c r="AA121" s="12"/>
      <c r="AB121" s="12"/>
      <c r="AC121" s="12"/>
      <c r="AD121" s="12"/>
      <c r="AE121" s="12"/>
      <c r="AR121" s="215" t="s">
        <v>84</v>
      </c>
      <c r="AT121" s="216" t="s">
        <v>75</v>
      </c>
      <c r="AU121" s="216" t="s">
        <v>76</v>
      </c>
      <c r="AY121" s="215" t="s">
        <v>132</v>
      </c>
      <c r="BK121" s="217">
        <f>BK122+BK288</f>
        <v>0</v>
      </c>
    </row>
    <row r="122" s="12" customFormat="1" ht="22.8" customHeight="1">
      <c r="A122" s="12"/>
      <c r="B122" s="204"/>
      <c r="C122" s="205"/>
      <c r="D122" s="206" t="s">
        <v>75</v>
      </c>
      <c r="E122" s="218" t="s">
        <v>133</v>
      </c>
      <c r="F122" s="218" t="s">
        <v>134</v>
      </c>
      <c r="G122" s="205"/>
      <c r="H122" s="205"/>
      <c r="I122" s="208"/>
      <c r="J122" s="219">
        <f>BK122</f>
        <v>0</v>
      </c>
      <c r="K122" s="205"/>
      <c r="L122" s="210"/>
      <c r="M122" s="211"/>
      <c r="N122" s="212"/>
      <c r="O122" s="212"/>
      <c r="P122" s="213">
        <f>SUM(P123:P287)</f>
        <v>0</v>
      </c>
      <c r="Q122" s="212"/>
      <c r="R122" s="213">
        <f>SUM(R123:R287)</f>
        <v>1878.18724</v>
      </c>
      <c r="S122" s="212"/>
      <c r="T122" s="214">
        <f>SUM(T123:T287)</f>
        <v>0</v>
      </c>
      <c r="U122" s="12"/>
      <c r="V122" s="12"/>
      <c r="W122" s="12"/>
      <c r="X122" s="12"/>
      <c r="Y122" s="12"/>
      <c r="Z122" s="12"/>
      <c r="AA122" s="12"/>
      <c r="AB122" s="12"/>
      <c r="AC122" s="12"/>
      <c r="AD122" s="12"/>
      <c r="AE122" s="12"/>
      <c r="AR122" s="215" t="s">
        <v>84</v>
      </c>
      <c r="AT122" s="216" t="s">
        <v>75</v>
      </c>
      <c r="AU122" s="216" t="s">
        <v>84</v>
      </c>
      <c r="AY122" s="215" t="s">
        <v>132</v>
      </c>
      <c r="BK122" s="217">
        <f>SUM(BK123:BK287)</f>
        <v>0</v>
      </c>
    </row>
    <row r="123" s="2" customFormat="1" ht="16.5" customHeight="1">
      <c r="A123" s="39"/>
      <c r="B123" s="40"/>
      <c r="C123" s="220" t="s">
        <v>84</v>
      </c>
      <c r="D123" s="220" t="s">
        <v>135</v>
      </c>
      <c r="E123" s="221" t="s">
        <v>136</v>
      </c>
      <c r="F123" s="222" t="s">
        <v>137</v>
      </c>
      <c r="G123" s="223" t="s">
        <v>138</v>
      </c>
      <c r="H123" s="224">
        <v>0.93700000000000006</v>
      </c>
      <c r="I123" s="225"/>
      <c r="J123" s="226">
        <f>ROUND(I123*H123,2)</f>
        <v>0</v>
      </c>
      <c r="K123" s="222" t="s">
        <v>139</v>
      </c>
      <c r="L123" s="45"/>
      <c r="M123" s="227" t="s">
        <v>1</v>
      </c>
      <c r="N123" s="228" t="s">
        <v>41</v>
      </c>
      <c r="O123" s="92"/>
      <c r="P123" s="229">
        <f>O123*H123</f>
        <v>0</v>
      </c>
      <c r="Q123" s="229">
        <v>0</v>
      </c>
      <c r="R123" s="229">
        <f>Q123*H123</f>
        <v>0</v>
      </c>
      <c r="S123" s="229">
        <v>0</v>
      </c>
      <c r="T123" s="230">
        <f>S123*H123</f>
        <v>0</v>
      </c>
      <c r="U123" s="39"/>
      <c r="V123" s="39"/>
      <c r="W123" s="39"/>
      <c r="X123" s="39"/>
      <c r="Y123" s="39"/>
      <c r="Z123" s="39"/>
      <c r="AA123" s="39"/>
      <c r="AB123" s="39"/>
      <c r="AC123" s="39"/>
      <c r="AD123" s="39"/>
      <c r="AE123" s="39"/>
      <c r="AR123" s="231" t="s">
        <v>140</v>
      </c>
      <c r="AT123" s="231" t="s">
        <v>135</v>
      </c>
      <c r="AU123" s="231" t="s">
        <v>86</v>
      </c>
      <c r="AY123" s="18" t="s">
        <v>132</v>
      </c>
      <c r="BE123" s="232">
        <f>IF(N123="základní",J123,0)</f>
        <v>0</v>
      </c>
      <c r="BF123" s="232">
        <f>IF(N123="snížená",J123,0)</f>
        <v>0</v>
      </c>
      <c r="BG123" s="232">
        <f>IF(N123="zákl. přenesená",J123,0)</f>
        <v>0</v>
      </c>
      <c r="BH123" s="232">
        <f>IF(N123="sníž. přenesená",J123,0)</f>
        <v>0</v>
      </c>
      <c r="BI123" s="232">
        <f>IF(N123="nulová",J123,0)</f>
        <v>0</v>
      </c>
      <c r="BJ123" s="18" t="s">
        <v>84</v>
      </c>
      <c r="BK123" s="232">
        <f>ROUND(I123*H123,2)</f>
        <v>0</v>
      </c>
      <c r="BL123" s="18" t="s">
        <v>140</v>
      </c>
      <c r="BM123" s="231" t="s">
        <v>445</v>
      </c>
    </row>
    <row r="124" s="2" customFormat="1">
      <c r="A124" s="39"/>
      <c r="B124" s="40"/>
      <c r="C124" s="41"/>
      <c r="D124" s="233" t="s">
        <v>142</v>
      </c>
      <c r="E124" s="41"/>
      <c r="F124" s="234" t="s">
        <v>143</v>
      </c>
      <c r="G124" s="41"/>
      <c r="H124" s="41"/>
      <c r="I124" s="235"/>
      <c r="J124" s="41"/>
      <c r="K124" s="41"/>
      <c r="L124" s="45"/>
      <c r="M124" s="236"/>
      <c r="N124" s="237"/>
      <c r="O124" s="92"/>
      <c r="P124" s="92"/>
      <c r="Q124" s="92"/>
      <c r="R124" s="92"/>
      <c r="S124" s="92"/>
      <c r="T124" s="93"/>
      <c r="U124" s="39"/>
      <c r="V124" s="39"/>
      <c r="W124" s="39"/>
      <c r="X124" s="39"/>
      <c r="Y124" s="39"/>
      <c r="Z124" s="39"/>
      <c r="AA124" s="39"/>
      <c r="AB124" s="39"/>
      <c r="AC124" s="39"/>
      <c r="AD124" s="39"/>
      <c r="AE124" s="39"/>
      <c r="AT124" s="18" t="s">
        <v>142</v>
      </c>
      <c r="AU124" s="18" t="s">
        <v>86</v>
      </c>
    </row>
    <row r="125" s="13" customFormat="1">
      <c r="A125" s="13"/>
      <c r="B125" s="238"/>
      <c r="C125" s="239"/>
      <c r="D125" s="233" t="s">
        <v>144</v>
      </c>
      <c r="E125" s="240" t="s">
        <v>1</v>
      </c>
      <c r="F125" s="241" t="s">
        <v>93</v>
      </c>
      <c r="G125" s="239"/>
      <c r="H125" s="242">
        <v>0.93700000000000006</v>
      </c>
      <c r="I125" s="243"/>
      <c r="J125" s="239"/>
      <c r="K125" s="239"/>
      <c r="L125" s="244"/>
      <c r="M125" s="245"/>
      <c r="N125" s="246"/>
      <c r="O125" s="246"/>
      <c r="P125" s="246"/>
      <c r="Q125" s="246"/>
      <c r="R125" s="246"/>
      <c r="S125" s="246"/>
      <c r="T125" s="247"/>
      <c r="U125" s="13"/>
      <c r="V125" s="13"/>
      <c r="W125" s="13"/>
      <c r="X125" s="13"/>
      <c r="Y125" s="13"/>
      <c r="Z125" s="13"/>
      <c r="AA125" s="13"/>
      <c r="AB125" s="13"/>
      <c r="AC125" s="13"/>
      <c r="AD125" s="13"/>
      <c r="AE125" s="13"/>
      <c r="AT125" s="248" t="s">
        <v>144</v>
      </c>
      <c r="AU125" s="248" t="s">
        <v>86</v>
      </c>
      <c r="AV125" s="13" t="s">
        <v>86</v>
      </c>
      <c r="AW125" s="13" t="s">
        <v>33</v>
      </c>
      <c r="AX125" s="13" t="s">
        <v>84</v>
      </c>
      <c r="AY125" s="248" t="s">
        <v>132</v>
      </c>
    </row>
    <row r="126" s="2" customFormat="1" ht="16.5" customHeight="1">
      <c r="A126" s="39"/>
      <c r="B126" s="40"/>
      <c r="C126" s="220" t="s">
        <v>86</v>
      </c>
      <c r="D126" s="220" t="s">
        <v>135</v>
      </c>
      <c r="E126" s="221" t="s">
        <v>145</v>
      </c>
      <c r="F126" s="222" t="s">
        <v>146</v>
      </c>
      <c r="G126" s="223" t="s">
        <v>138</v>
      </c>
      <c r="H126" s="224">
        <v>0.26500000000000001</v>
      </c>
      <c r="I126" s="225"/>
      <c r="J126" s="226">
        <f>ROUND(I126*H126,2)</f>
        <v>0</v>
      </c>
      <c r="K126" s="222" t="s">
        <v>139</v>
      </c>
      <c r="L126" s="45"/>
      <c r="M126" s="227" t="s">
        <v>1</v>
      </c>
      <c r="N126" s="228" t="s">
        <v>41</v>
      </c>
      <c r="O126" s="92"/>
      <c r="P126" s="229">
        <f>O126*H126</f>
        <v>0</v>
      </c>
      <c r="Q126" s="229">
        <v>0</v>
      </c>
      <c r="R126" s="229">
        <f>Q126*H126</f>
        <v>0</v>
      </c>
      <c r="S126" s="229">
        <v>0</v>
      </c>
      <c r="T126" s="230">
        <f>S126*H126</f>
        <v>0</v>
      </c>
      <c r="U126" s="39"/>
      <c r="V126" s="39"/>
      <c r="W126" s="39"/>
      <c r="X126" s="39"/>
      <c r="Y126" s="39"/>
      <c r="Z126" s="39"/>
      <c r="AA126" s="39"/>
      <c r="AB126" s="39"/>
      <c r="AC126" s="39"/>
      <c r="AD126" s="39"/>
      <c r="AE126" s="39"/>
      <c r="AR126" s="231" t="s">
        <v>140</v>
      </c>
      <c r="AT126" s="231" t="s">
        <v>135</v>
      </c>
      <c r="AU126" s="231" t="s">
        <v>86</v>
      </c>
      <c r="AY126" s="18" t="s">
        <v>132</v>
      </c>
      <c r="BE126" s="232">
        <f>IF(N126="základní",J126,0)</f>
        <v>0</v>
      </c>
      <c r="BF126" s="232">
        <f>IF(N126="snížená",J126,0)</f>
        <v>0</v>
      </c>
      <c r="BG126" s="232">
        <f>IF(N126="zákl. přenesená",J126,0)</f>
        <v>0</v>
      </c>
      <c r="BH126" s="232">
        <f>IF(N126="sníž. přenesená",J126,0)</f>
        <v>0</v>
      </c>
      <c r="BI126" s="232">
        <f>IF(N126="nulová",J126,0)</f>
        <v>0</v>
      </c>
      <c r="BJ126" s="18" t="s">
        <v>84</v>
      </c>
      <c r="BK126" s="232">
        <f>ROUND(I126*H126,2)</f>
        <v>0</v>
      </c>
      <c r="BL126" s="18" t="s">
        <v>140</v>
      </c>
      <c r="BM126" s="231" t="s">
        <v>446</v>
      </c>
    </row>
    <row r="127" s="2" customFormat="1">
      <c r="A127" s="39"/>
      <c r="B127" s="40"/>
      <c r="C127" s="41"/>
      <c r="D127" s="233" t="s">
        <v>142</v>
      </c>
      <c r="E127" s="41"/>
      <c r="F127" s="234" t="s">
        <v>148</v>
      </c>
      <c r="G127" s="41"/>
      <c r="H127" s="41"/>
      <c r="I127" s="235"/>
      <c r="J127" s="41"/>
      <c r="K127" s="41"/>
      <c r="L127" s="45"/>
      <c r="M127" s="236"/>
      <c r="N127" s="237"/>
      <c r="O127" s="92"/>
      <c r="P127" s="92"/>
      <c r="Q127" s="92"/>
      <c r="R127" s="92"/>
      <c r="S127" s="92"/>
      <c r="T127" s="93"/>
      <c r="U127" s="39"/>
      <c r="V127" s="39"/>
      <c r="W127" s="39"/>
      <c r="X127" s="39"/>
      <c r="Y127" s="39"/>
      <c r="Z127" s="39"/>
      <c r="AA127" s="39"/>
      <c r="AB127" s="39"/>
      <c r="AC127" s="39"/>
      <c r="AD127" s="39"/>
      <c r="AE127" s="39"/>
      <c r="AT127" s="18" t="s">
        <v>142</v>
      </c>
      <c r="AU127" s="18" t="s">
        <v>86</v>
      </c>
    </row>
    <row r="128" s="13" customFormat="1">
      <c r="A128" s="13"/>
      <c r="B128" s="238"/>
      <c r="C128" s="239"/>
      <c r="D128" s="233" t="s">
        <v>144</v>
      </c>
      <c r="E128" s="240" t="s">
        <v>1</v>
      </c>
      <c r="F128" s="241" t="s">
        <v>95</v>
      </c>
      <c r="G128" s="239"/>
      <c r="H128" s="242">
        <v>0.26500000000000001</v>
      </c>
      <c r="I128" s="243"/>
      <c r="J128" s="239"/>
      <c r="K128" s="239"/>
      <c r="L128" s="244"/>
      <c r="M128" s="245"/>
      <c r="N128" s="246"/>
      <c r="O128" s="246"/>
      <c r="P128" s="246"/>
      <c r="Q128" s="246"/>
      <c r="R128" s="246"/>
      <c r="S128" s="246"/>
      <c r="T128" s="247"/>
      <c r="U128" s="13"/>
      <c r="V128" s="13"/>
      <c r="W128" s="13"/>
      <c r="X128" s="13"/>
      <c r="Y128" s="13"/>
      <c r="Z128" s="13"/>
      <c r="AA128" s="13"/>
      <c r="AB128" s="13"/>
      <c r="AC128" s="13"/>
      <c r="AD128" s="13"/>
      <c r="AE128" s="13"/>
      <c r="AT128" s="248" t="s">
        <v>144</v>
      </c>
      <c r="AU128" s="248" t="s">
        <v>86</v>
      </c>
      <c r="AV128" s="13" t="s">
        <v>86</v>
      </c>
      <c r="AW128" s="13" t="s">
        <v>33</v>
      </c>
      <c r="AX128" s="13" t="s">
        <v>84</v>
      </c>
      <c r="AY128" s="248" t="s">
        <v>132</v>
      </c>
    </row>
    <row r="129" s="2" customFormat="1" ht="16.5" customHeight="1">
      <c r="A129" s="39"/>
      <c r="B129" s="40"/>
      <c r="C129" s="220" t="s">
        <v>149</v>
      </c>
      <c r="D129" s="220" t="s">
        <v>135</v>
      </c>
      <c r="E129" s="221" t="s">
        <v>150</v>
      </c>
      <c r="F129" s="222" t="s">
        <v>151</v>
      </c>
      <c r="G129" s="223" t="s">
        <v>152</v>
      </c>
      <c r="H129" s="224">
        <v>174</v>
      </c>
      <c r="I129" s="225"/>
      <c r="J129" s="226">
        <f>ROUND(I129*H129,2)</f>
        <v>0</v>
      </c>
      <c r="K129" s="222" t="s">
        <v>139</v>
      </c>
      <c r="L129" s="45"/>
      <c r="M129" s="227" t="s">
        <v>1</v>
      </c>
      <c r="N129" s="228" t="s">
        <v>41</v>
      </c>
      <c r="O129" s="92"/>
      <c r="P129" s="229">
        <f>O129*H129</f>
        <v>0</v>
      </c>
      <c r="Q129" s="229">
        <v>0</v>
      </c>
      <c r="R129" s="229">
        <f>Q129*H129</f>
        <v>0</v>
      </c>
      <c r="S129" s="229">
        <v>0</v>
      </c>
      <c r="T129" s="230">
        <f>S129*H129</f>
        <v>0</v>
      </c>
      <c r="U129" s="39"/>
      <c r="V129" s="39"/>
      <c r="W129" s="39"/>
      <c r="X129" s="39"/>
      <c r="Y129" s="39"/>
      <c r="Z129" s="39"/>
      <c r="AA129" s="39"/>
      <c r="AB129" s="39"/>
      <c r="AC129" s="39"/>
      <c r="AD129" s="39"/>
      <c r="AE129" s="39"/>
      <c r="AR129" s="231" t="s">
        <v>140</v>
      </c>
      <c r="AT129" s="231" t="s">
        <v>135</v>
      </c>
      <c r="AU129" s="231" t="s">
        <v>86</v>
      </c>
      <c r="AY129" s="18" t="s">
        <v>132</v>
      </c>
      <c r="BE129" s="232">
        <f>IF(N129="základní",J129,0)</f>
        <v>0</v>
      </c>
      <c r="BF129" s="232">
        <f>IF(N129="snížená",J129,0)</f>
        <v>0</v>
      </c>
      <c r="BG129" s="232">
        <f>IF(N129="zákl. přenesená",J129,0)</f>
        <v>0</v>
      </c>
      <c r="BH129" s="232">
        <f>IF(N129="sníž. přenesená",J129,0)</f>
        <v>0</v>
      </c>
      <c r="BI129" s="232">
        <f>IF(N129="nulová",J129,0)</f>
        <v>0</v>
      </c>
      <c r="BJ129" s="18" t="s">
        <v>84</v>
      </c>
      <c r="BK129" s="232">
        <f>ROUND(I129*H129,2)</f>
        <v>0</v>
      </c>
      <c r="BL129" s="18" t="s">
        <v>140</v>
      </c>
      <c r="BM129" s="231" t="s">
        <v>447</v>
      </c>
    </row>
    <row r="130" s="2" customFormat="1">
      <c r="A130" s="39"/>
      <c r="B130" s="40"/>
      <c r="C130" s="41"/>
      <c r="D130" s="233" t="s">
        <v>142</v>
      </c>
      <c r="E130" s="41"/>
      <c r="F130" s="234" t="s">
        <v>154</v>
      </c>
      <c r="G130" s="41"/>
      <c r="H130" s="41"/>
      <c r="I130" s="235"/>
      <c r="J130" s="41"/>
      <c r="K130" s="41"/>
      <c r="L130" s="45"/>
      <c r="M130" s="236"/>
      <c r="N130" s="237"/>
      <c r="O130" s="92"/>
      <c r="P130" s="92"/>
      <c r="Q130" s="92"/>
      <c r="R130" s="92"/>
      <c r="S130" s="92"/>
      <c r="T130" s="93"/>
      <c r="U130" s="39"/>
      <c r="V130" s="39"/>
      <c r="W130" s="39"/>
      <c r="X130" s="39"/>
      <c r="Y130" s="39"/>
      <c r="Z130" s="39"/>
      <c r="AA130" s="39"/>
      <c r="AB130" s="39"/>
      <c r="AC130" s="39"/>
      <c r="AD130" s="39"/>
      <c r="AE130" s="39"/>
      <c r="AT130" s="18" t="s">
        <v>142</v>
      </c>
      <c r="AU130" s="18" t="s">
        <v>86</v>
      </c>
    </row>
    <row r="131" s="14" customFormat="1">
      <c r="A131" s="14"/>
      <c r="B131" s="249"/>
      <c r="C131" s="250"/>
      <c r="D131" s="233" t="s">
        <v>144</v>
      </c>
      <c r="E131" s="251" t="s">
        <v>1</v>
      </c>
      <c r="F131" s="252" t="s">
        <v>448</v>
      </c>
      <c r="G131" s="250"/>
      <c r="H131" s="251" t="s">
        <v>1</v>
      </c>
      <c r="I131" s="253"/>
      <c r="J131" s="250"/>
      <c r="K131" s="250"/>
      <c r="L131" s="254"/>
      <c r="M131" s="255"/>
      <c r="N131" s="256"/>
      <c r="O131" s="256"/>
      <c r="P131" s="256"/>
      <c r="Q131" s="256"/>
      <c r="R131" s="256"/>
      <c r="S131" s="256"/>
      <c r="T131" s="257"/>
      <c r="U131" s="14"/>
      <c r="V131" s="14"/>
      <c r="W131" s="14"/>
      <c r="X131" s="14"/>
      <c r="Y131" s="14"/>
      <c r="Z131" s="14"/>
      <c r="AA131" s="14"/>
      <c r="AB131" s="14"/>
      <c r="AC131" s="14"/>
      <c r="AD131" s="14"/>
      <c r="AE131" s="14"/>
      <c r="AT131" s="258" t="s">
        <v>144</v>
      </c>
      <c r="AU131" s="258" t="s">
        <v>86</v>
      </c>
      <c r="AV131" s="14" t="s">
        <v>84</v>
      </c>
      <c r="AW131" s="14" t="s">
        <v>33</v>
      </c>
      <c r="AX131" s="14" t="s">
        <v>76</v>
      </c>
      <c r="AY131" s="258" t="s">
        <v>132</v>
      </c>
    </row>
    <row r="132" s="13" customFormat="1">
      <c r="A132" s="13"/>
      <c r="B132" s="238"/>
      <c r="C132" s="239"/>
      <c r="D132" s="233" t="s">
        <v>144</v>
      </c>
      <c r="E132" s="240" t="s">
        <v>1</v>
      </c>
      <c r="F132" s="241" t="s">
        <v>449</v>
      </c>
      <c r="G132" s="239"/>
      <c r="H132" s="242">
        <v>160</v>
      </c>
      <c r="I132" s="243"/>
      <c r="J132" s="239"/>
      <c r="K132" s="239"/>
      <c r="L132" s="244"/>
      <c r="M132" s="245"/>
      <c r="N132" s="246"/>
      <c r="O132" s="246"/>
      <c r="P132" s="246"/>
      <c r="Q132" s="246"/>
      <c r="R132" s="246"/>
      <c r="S132" s="246"/>
      <c r="T132" s="247"/>
      <c r="U132" s="13"/>
      <c r="V132" s="13"/>
      <c r="W132" s="13"/>
      <c r="X132" s="13"/>
      <c r="Y132" s="13"/>
      <c r="Z132" s="13"/>
      <c r="AA132" s="13"/>
      <c r="AB132" s="13"/>
      <c r="AC132" s="13"/>
      <c r="AD132" s="13"/>
      <c r="AE132" s="13"/>
      <c r="AT132" s="248" t="s">
        <v>144</v>
      </c>
      <c r="AU132" s="248" t="s">
        <v>86</v>
      </c>
      <c r="AV132" s="13" t="s">
        <v>86</v>
      </c>
      <c r="AW132" s="13" t="s">
        <v>33</v>
      </c>
      <c r="AX132" s="13" t="s">
        <v>76</v>
      </c>
      <c r="AY132" s="248" t="s">
        <v>132</v>
      </c>
    </row>
    <row r="133" s="14" customFormat="1">
      <c r="A133" s="14"/>
      <c r="B133" s="249"/>
      <c r="C133" s="250"/>
      <c r="D133" s="233" t="s">
        <v>144</v>
      </c>
      <c r="E133" s="251" t="s">
        <v>1</v>
      </c>
      <c r="F133" s="252" t="s">
        <v>450</v>
      </c>
      <c r="G133" s="250"/>
      <c r="H133" s="251" t="s">
        <v>1</v>
      </c>
      <c r="I133" s="253"/>
      <c r="J133" s="250"/>
      <c r="K133" s="250"/>
      <c r="L133" s="254"/>
      <c r="M133" s="255"/>
      <c r="N133" s="256"/>
      <c r="O133" s="256"/>
      <c r="P133" s="256"/>
      <c r="Q133" s="256"/>
      <c r="R133" s="256"/>
      <c r="S133" s="256"/>
      <c r="T133" s="257"/>
      <c r="U133" s="14"/>
      <c r="V133" s="14"/>
      <c r="W133" s="14"/>
      <c r="X133" s="14"/>
      <c r="Y133" s="14"/>
      <c r="Z133" s="14"/>
      <c r="AA133" s="14"/>
      <c r="AB133" s="14"/>
      <c r="AC133" s="14"/>
      <c r="AD133" s="14"/>
      <c r="AE133" s="14"/>
      <c r="AT133" s="258" t="s">
        <v>144</v>
      </c>
      <c r="AU133" s="258" t="s">
        <v>86</v>
      </c>
      <c r="AV133" s="14" t="s">
        <v>84</v>
      </c>
      <c r="AW133" s="14" t="s">
        <v>33</v>
      </c>
      <c r="AX133" s="14" t="s">
        <v>76</v>
      </c>
      <c r="AY133" s="258" t="s">
        <v>132</v>
      </c>
    </row>
    <row r="134" s="13" customFormat="1">
      <c r="A134" s="13"/>
      <c r="B134" s="238"/>
      <c r="C134" s="239"/>
      <c r="D134" s="233" t="s">
        <v>144</v>
      </c>
      <c r="E134" s="240" t="s">
        <v>1</v>
      </c>
      <c r="F134" s="241" t="s">
        <v>451</v>
      </c>
      <c r="G134" s="239"/>
      <c r="H134" s="242">
        <v>14</v>
      </c>
      <c r="I134" s="243"/>
      <c r="J134" s="239"/>
      <c r="K134" s="239"/>
      <c r="L134" s="244"/>
      <c r="M134" s="245"/>
      <c r="N134" s="246"/>
      <c r="O134" s="246"/>
      <c r="P134" s="246"/>
      <c r="Q134" s="246"/>
      <c r="R134" s="246"/>
      <c r="S134" s="246"/>
      <c r="T134" s="247"/>
      <c r="U134" s="13"/>
      <c r="V134" s="13"/>
      <c r="W134" s="13"/>
      <c r="X134" s="13"/>
      <c r="Y134" s="13"/>
      <c r="Z134" s="13"/>
      <c r="AA134" s="13"/>
      <c r="AB134" s="13"/>
      <c r="AC134" s="13"/>
      <c r="AD134" s="13"/>
      <c r="AE134" s="13"/>
      <c r="AT134" s="248" t="s">
        <v>144</v>
      </c>
      <c r="AU134" s="248" t="s">
        <v>86</v>
      </c>
      <c r="AV134" s="13" t="s">
        <v>86</v>
      </c>
      <c r="AW134" s="13" t="s">
        <v>33</v>
      </c>
      <c r="AX134" s="13" t="s">
        <v>76</v>
      </c>
      <c r="AY134" s="248" t="s">
        <v>132</v>
      </c>
    </row>
    <row r="135" s="15" customFormat="1">
      <c r="A135" s="15"/>
      <c r="B135" s="259"/>
      <c r="C135" s="260"/>
      <c r="D135" s="233" t="s">
        <v>144</v>
      </c>
      <c r="E135" s="261" t="s">
        <v>1</v>
      </c>
      <c r="F135" s="262" t="s">
        <v>159</v>
      </c>
      <c r="G135" s="260"/>
      <c r="H135" s="263">
        <v>174</v>
      </c>
      <c r="I135" s="264"/>
      <c r="J135" s="260"/>
      <c r="K135" s="260"/>
      <c r="L135" s="265"/>
      <c r="M135" s="266"/>
      <c r="N135" s="267"/>
      <c r="O135" s="267"/>
      <c r="P135" s="267"/>
      <c r="Q135" s="267"/>
      <c r="R135" s="267"/>
      <c r="S135" s="267"/>
      <c r="T135" s="268"/>
      <c r="U135" s="15"/>
      <c r="V135" s="15"/>
      <c r="W135" s="15"/>
      <c r="X135" s="15"/>
      <c r="Y135" s="15"/>
      <c r="Z135" s="15"/>
      <c r="AA135" s="15"/>
      <c r="AB135" s="15"/>
      <c r="AC135" s="15"/>
      <c r="AD135" s="15"/>
      <c r="AE135" s="15"/>
      <c r="AT135" s="269" t="s">
        <v>144</v>
      </c>
      <c r="AU135" s="269" t="s">
        <v>86</v>
      </c>
      <c r="AV135" s="15" t="s">
        <v>140</v>
      </c>
      <c r="AW135" s="15" t="s">
        <v>33</v>
      </c>
      <c r="AX135" s="15" t="s">
        <v>84</v>
      </c>
      <c r="AY135" s="269" t="s">
        <v>132</v>
      </c>
    </row>
    <row r="136" s="2" customFormat="1" ht="16.5" customHeight="1">
      <c r="A136" s="39"/>
      <c r="B136" s="40"/>
      <c r="C136" s="220" t="s">
        <v>140</v>
      </c>
      <c r="D136" s="220" t="s">
        <v>135</v>
      </c>
      <c r="E136" s="221" t="s">
        <v>160</v>
      </c>
      <c r="F136" s="222" t="s">
        <v>161</v>
      </c>
      <c r="G136" s="223" t="s">
        <v>152</v>
      </c>
      <c r="H136" s="224">
        <v>12</v>
      </c>
      <c r="I136" s="225"/>
      <c r="J136" s="226">
        <f>ROUND(I136*H136,2)</f>
        <v>0</v>
      </c>
      <c r="K136" s="222" t="s">
        <v>139</v>
      </c>
      <c r="L136" s="45"/>
      <c r="M136" s="227" t="s">
        <v>1</v>
      </c>
      <c r="N136" s="228" t="s">
        <v>41</v>
      </c>
      <c r="O136" s="92"/>
      <c r="P136" s="229">
        <f>O136*H136</f>
        <v>0</v>
      </c>
      <c r="Q136" s="229">
        <v>0</v>
      </c>
      <c r="R136" s="229">
        <f>Q136*H136</f>
        <v>0</v>
      </c>
      <c r="S136" s="229">
        <v>0</v>
      </c>
      <c r="T136" s="230">
        <f>S136*H136</f>
        <v>0</v>
      </c>
      <c r="U136" s="39"/>
      <c r="V136" s="39"/>
      <c r="W136" s="39"/>
      <c r="X136" s="39"/>
      <c r="Y136" s="39"/>
      <c r="Z136" s="39"/>
      <c r="AA136" s="39"/>
      <c r="AB136" s="39"/>
      <c r="AC136" s="39"/>
      <c r="AD136" s="39"/>
      <c r="AE136" s="39"/>
      <c r="AR136" s="231" t="s">
        <v>140</v>
      </c>
      <c r="AT136" s="231" t="s">
        <v>135</v>
      </c>
      <c r="AU136" s="231" t="s">
        <v>86</v>
      </c>
      <c r="AY136" s="18" t="s">
        <v>132</v>
      </c>
      <c r="BE136" s="232">
        <f>IF(N136="základní",J136,0)</f>
        <v>0</v>
      </c>
      <c r="BF136" s="232">
        <f>IF(N136="snížená",J136,0)</f>
        <v>0</v>
      </c>
      <c r="BG136" s="232">
        <f>IF(N136="zákl. přenesená",J136,0)</f>
        <v>0</v>
      </c>
      <c r="BH136" s="232">
        <f>IF(N136="sníž. přenesená",J136,0)</f>
        <v>0</v>
      </c>
      <c r="BI136" s="232">
        <f>IF(N136="nulová",J136,0)</f>
        <v>0</v>
      </c>
      <c r="BJ136" s="18" t="s">
        <v>84</v>
      </c>
      <c r="BK136" s="232">
        <f>ROUND(I136*H136,2)</f>
        <v>0</v>
      </c>
      <c r="BL136" s="18" t="s">
        <v>140</v>
      </c>
      <c r="BM136" s="231" t="s">
        <v>452</v>
      </c>
    </row>
    <row r="137" s="2" customFormat="1">
      <c r="A137" s="39"/>
      <c r="B137" s="40"/>
      <c r="C137" s="41"/>
      <c r="D137" s="233" t="s">
        <v>142</v>
      </c>
      <c r="E137" s="41"/>
      <c r="F137" s="234" t="s">
        <v>163</v>
      </c>
      <c r="G137" s="41"/>
      <c r="H137" s="41"/>
      <c r="I137" s="235"/>
      <c r="J137" s="41"/>
      <c r="K137" s="41"/>
      <c r="L137" s="45"/>
      <c r="M137" s="236"/>
      <c r="N137" s="237"/>
      <c r="O137" s="92"/>
      <c r="P137" s="92"/>
      <c r="Q137" s="92"/>
      <c r="R137" s="92"/>
      <c r="S137" s="92"/>
      <c r="T137" s="93"/>
      <c r="U137" s="39"/>
      <c r="V137" s="39"/>
      <c r="W137" s="39"/>
      <c r="X137" s="39"/>
      <c r="Y137" s="39"/>
      <c r="Z137" s="39"/>
      <c r="AA137" s="39"/>
      <c r="AB137" s="39"/>
      <c r="AC137" s="39"/>
      <c r="AD137" s="39"/>
      <c r="AE137" s="39"/>
      <c r="AT137" s="18" t="s">
        <v>142</v>
      </c>
      <c r="AU137" s="18" t="s">
        <v>86</v>
      </c>
    </row>
    <row r="138" s="14" customFormat="1">
      <c r="A138" s="14"/>
      <c r="B138" s="249"/>
      <c r="C138" s="250"/>
      <c r="D138" s="233" t="s">
        <v>144</v>
      </c>
      <c r="E138" s="251" t="s">
        <v>1</v>
      </c>
      <c r="F138" s="252" t="s">
        <v>450</v>
      </c>
      <c r="G138" s="250"/>
      <c r="H138" s="251" t="s">
        <v>1</v>
      </c>
      <c r="I138" s="253"/>
      <c r="J138" s="250"/>
      <c r="K138" s="250"/>
      <c r="L138" s="254"/>
      <c r="M138" s="255"/>
      <c r="N138" s="256"/>
      <c r="O138" s="256"/>
      <c r="P138" s="256"/>
      <c r="Q138" s="256"/>
      <c r="R138" s="256"/>
      <c r="S138" s="256"/>
      <c r="T138" s="257"/>
      <c r="U138" s="14"/>
      <c r="V138" s="14"/>
      <c r="W138" s="14"/>
      <c r="X138" s="14"/>
      <c r="Y138" s="14"/>
      <c r="Z138" s="14"/>
      <c r="AA138" s="14"/>
      <c r="AB138" s="14"/>
      <c r="AC138" s="14"/>
      <c r="AD138" s="14"/>
      <c r="AE138" s="14"/>
      <c r="AT138" s="258" t="s">
        <v>144</v>
      </c>
      <c r="AU138" s="258" t="s">
        <v>86</v>
      </c>
      <c r="AV138" s="14" t="s">
        <v>84</v>
      </c>
      <c r="AW138" s="14" t="s">
        <v>33</v>
      </c>
      <c r="AX138" s="14" t="s">
        <v>76</v>
      </c>
      <c r="AY138" s="258" t="s">
        <v>132</v>
      </c>
    </row>
    <row r="139" s="13" customFormat="1">
      <c r="A139" s="13"/>
      <c r="B139" s="238"/>
      <c r="C139" s="239"/>
      <c r="D139" s="233" t="s">
        <v>144</v>
      </c>
      <c r="E139" s="240" t="s">
        <v>1</v>
      </c>
      <c r="F139" s="241" t="s">
        <v>227</v>
      </c>
      <c r="G139" s="239"/>
      <c r="H139" s="242">
        <v>12</v>
      </c>
      <c r="I139" s="243"/>
      <c r="J139" s="239"/>
      <c r="K139" s="239"/>
      <c r="L139" s="244"/>
      <c r="M139" s="245"/>
      <c r="N139" s="246"/>
      <c r="O139" s="246"/>
      <c r="P139" s="246"/>
      <c r="Q139" s="246"/>
      <c r="R139" s="246"/>
      <c r="S139" s="246"/>
      <c r="T139" s="247"/>
      <c r="U139" s="13"/>
      <c r="V139" s="13"/>
      <c r="W139" s="13"/>
      <c r="X139" s="13"/>
      <c r="Y139" s="13"/>
      <c r="Z139" s="13"/>
      <c r="AA139" s="13"/>
      <c r="AB139" s="13"/>
      <c r="AC139" s="13"/>
      <c r="AD139" s="13"/>
      <c r="AE139" s="13"/>
      <c r="AT139" s="248" t="s">
        <v>144</v>
      </c>
      <c r="AU139" s="248" t="s">
        <v>86</v>
      </c>
      <c r="AV139" s="13" t="s">
        <v>86</v>
      </c>
      <c r="AW139" s="13" t="s">
        <v>33</v>
      </c>
      <c r="AX139" s="13" t="s">
        <v>84</v>
      </c>
      <c r="AY139" s="248" t="s">
        <v>132</v>
      </c>
    </row>
    <row r="140" s="2" customFormat="1" ht="16.5" customHeight="1">
      <c r="A140" s="39"/>
      <c r="B140" s="40"/>
      <c r="C140" s="220" t="s">
        <v>133</v>
      </c>
      <c r="D140" s="220" t="s">
        <v>135</v>
      </c>
      <c r="E140" s="221" t="s">
        <v>175</v>
      </c>
      <c r="F140" s="222" t="s">
        <v>176</v>
      </c>
      <c r="G140" s="223" t="s">
        <v>177</v>
      </c>
      <c r="H140" s="224">
        <v>20</v>
      </c>
      <c r="I140" s="225"/>
      <c r="J140" s="226">
        <f>ROUND(I140*H140,2)</f>
        <v>0</v>
      </c>
      <c r="K140" s="222" t="s">
        <v>139</v>
      </c>
      <c r="L140" s="45"/>
      <c r="M140" s="227" t="s">
        <v>1</v>
      </c>
      <c r="N140" s="228" t="s">
        <v>41</v>
      </c>
      <c r="O140" s="92"/>
      <c r="P140" s="229">
        <f>O140*H140</f>
        <v>0</v>
      </c>
      <c r="Q140" s="229">
        <v>0</v>
      </c>
      <c r="R140" s="229">
        <f>Q140*H140</f>
        <v>0</v>
      </c>
      <c r="S140" s="229">
        <v>0</v>
      </c>
      <c r="T140" s="230">
        <f>S140*H140</f>
        <v>0</v>
      </c>
      <c r="U140" s="39"/>
      <c r="V140" s="39"/>
      <c r="W140" s="39"/>
      <c r="X140" s="39"/>
      <c r="Y140" s="39"/>
      <c r="Z140" s="39"/>
      <c r="AA140" s="39"/>
      <c r="AB140" s="39"/>
      <c r="AC140" s="39"/>
      <c r="AD140" s="39"/>
      <c r="AE140" s="39"/>
      <c r="AR140" s="231" t="s">
        <v>140</v>
      </c>
      <c r="AT140" s="231" t="s">
        <v>135</v>
      </c>
      <c r="AU140" s="231" t="s">
        <v>86</v>
      </c>
      <c r="AY140" s="18" t="s">
        <v>132</v>
      </c>
      <c r="BE140" s="232">
        <f>IF(N140="základní",J140,0)</f>
        <v>0</v>
      </c>
      <c r="BF140" s="232">
        <f>IF(N140="snížená",J140,0)</f>
        <v>0</v>
      </c>
      <c r="BG140" s="232">
        <f>IF(N140="zákl. přenesená",J140,0)</f>
        <v>0</v>
      </c>
      <c r="BH140" s="232">
        <f>IF(N140="sníž. přenesená",J140,0)</f>
        <v>0</v>
      </c>
      <c r="BI140" s="232">
        <f>IF(N140="nulová",J140,0)</f>
        <v>0</v>
      </c>
      <c r="BJ140" s="18" t="s">
        <v>84</v>
      </c>
      <c r="BK140" s="232">
        <f>ROUND(I140*H140,2)</f>
        <v>0</v>
      </c>
      <c r="BL140" s="18" t="s">
        <v>140</v>
      </c>
      <c r="BM140" s="231" t="s">
        <v>453</v>
      </c>
    </row>
    <row r="141" s="2" customFormat="1">
      <c r="A141" s="39"/>
      <c r="B141" s="40"/>
      <c r="C141" s="41"/>
      <c r="D141" s="233" t="s">
        <v>142</v>
      </c>
      <c r="E141" s="41"/>
      <c r="F141" s="234" t="s">
        <v>179</v>
      </c>
      <c r="G141" s="41"/>
      <c r="H141" s="41"/>
      <c r="I141" s="235"/>
      <c r="J141" s="41"/>
      <c r="K141" s="41"/>
      <c r="L141" s="45"/>
      <c r="M141" s="236"/>
      <c r="N141" s="237"/>
      <c r="O141" s="92"/>
      <c r="P141" s="92"/>
      <c r="Q141" s="92"/>
      <c r="R141" s="92"/>
      <c r="S141" s="92"/>
      <c r="T141" s="93"/>
      <c r="U141" s="39"/>
      <c r="V141" s="39"/>
      <c r="W141" s="39"/>
      <c r="X141" s="39"/>
      <c r="Y141" s="39"/>
      <c r="Z141" s="39"/>
      <c r="AA141" s="39"/>
      <c r="AB141" s="39"/>
      <c r="AC141" s="39"/>
      <c r="AD141" s="39"/>
      <c r="AE141" s="39"/>
      <c r="AT141" s="18" t="s">
        <v>142</v>
      </c>
      <c r="AU141" s="18" t="s">
        <v>86</v>
      </c>
    </row>
    <row r="142" s="2" customFormat="1" ht="16.5" customHeight="1">
      <c r="A142" s="39"/>
      <c r="B142" s="40"/>
      <c r="C142" s="220" t="s">
        <v>174</v>
      </c>
      <c r="D142" s="220" t="s">
        <v>135</v>
      </c>
      <c r="E142" s="221" t="s">
        <v>183</v>
      </c>
      <c r="F142" s="222" t="s">
        <v>184</v>
      </c>
      <c r="G142" s="223" t="s">
        <v>185</v>
      </c>
      <c r="H142" s="224">
        <v>277.35199999999998</v>
      </c>
      <c r="I142" s="225"/>
      <c r="J142" s="226">
        <f>ROUND(I142*H142,2)</f>
        <v>0</v>
      </c>
      <c r="K142" s="222" t="s">
        <v>139</v>
      </c>
      <c r="L142" s="45"/>
      <c r="M142" s="227" t="s">
        <v>1</v>
      </c>
      <c r="N142" s="228" t="s">
        <v>41</v>
      </c>
      <c r="O142" s="92"/>
      <c r="P142" s="229">
        <f>O142*H142</f>
        <v>0</v>
      </c>
      <c r="Q142" s="229">
        <v>0</v>
      </c>
      <c r="R142" s="229">
        <f>Q142*H142</f>
        <v>0</v>
      </c>
      <c r="S142" s="229">
        <v>0</v>
      </c>
      <c r="T142" s="230">
        <f>S142*H142</f>
        <v>0</v>
      </c>
      <c r="U142" s="39"/>
      <c r="V142" s="39"/>
      <c r="W142" s="39"/>
      <c r="X142" s="39"/>
      <c r="Y142" s="39"/>
      <c r="Z142" s="39"/>
      <c r="AA142" s="39"/>
      <c r="AB142" s="39"/>
      <c r="AC142" s="39"/>
      <c r="AD142" s="39"/>
      <c r="AE142" s="39"/>
      <c r="AR142" s="231" t="s">
        <v>140</v>
      </c>
      <c r="AT142" s="231" t="s">
        <v>135</v>
      </c>
      <c r="AU142" s="231" t="s">
        <v>86</v>
      </c>
      <c r="AY142" s="18" t="s">
        <v>132</v>
      </c>
      <c r="BE142" s="232">
        <f>IF(N142="základní",J142,0)</f>
        <v>0</v>
      </c>
      <c r="BF142" s="232">
        <f>IF(N142="snížená",J142,0)</f>
        <v>0</v>
      </c>
      <c r="BG142" s="232">
        <f>IF(N142="zákl. přenesená",J142,0)</f>
        <v>0</v>
      </c>
      <c r="BH142" s="232">
        <f>IF(N142="sníž. přenesená",J142,0)</f>
        <v>0</v>
      </c>
      <c r="BI142" s="232">
        <f>IF(N142="nulová",J142,0)</f>
        <v>0</v>
      </c>
      <c r="BJ142" s="18" t="s">
        <v>84</v>
      </c>
      <c r="BK142" s="232">
        <f>ROUND(I142*H142,2)</f>
        <v>0</v>
      </c>
      <c r="BL142" s="18" t="s">
        <v>140</v>
      </c>
      <c r="BM142" s="231" t="s">
        <v>454</v>
      </c>
    </row>
    <row r="143" s="2" customFormat="1">
      <c r="A143" s="39"/>
      <c r="B143" s="40"/>
      <c r="C143" s="41"/>
      <c r="D143" s="233" t="s">
        <v>142</v>
      </c>
      <c r="E143" s="41"/>
      <c r="F143" s="234" t="s">
        <v>187</v>
      </c>
      <c r="G143" s="41"/>
      <c r="H143" s="41"/>
      <c r="I143" s="235"/>
      <c r="J143" s="41"/>
      <c r="K143" s="41"/>
      <c r="L143" s="45"/>
      <c r="M143" s="236"/>
      <c r="N143" s="237"/>
      <c r="O143" s="92"/>
      <c r="P143" s="92"/>
      <c r="Q143" s="92"/>
      <c r="R143" s="92"/>
      <c r="S143" s="92"/>
      <c r="T143" s="93"/>
      <c r="U143" s="39"/>
      <c r="V143" s="39"/>
      <c r="W143" s="39"/>
      <c r="X143" s="39"/>
      <c r="Y143" s="39"/>
      <c r="Z143" s="39"/>
      <c r="AA143" s="39"/>
      <c r="AB143" s="39"/>
      <c r="AC143" s="39"/>
      <c r="AD143" s="39"/>
      <c r="AE143" s="39"/>
      <c r="AT143" s="18" t="s">
        <v>142</v>
      </c>
      <c r="AU143" s="18" t="s">
        <v>86</v>
      </c>
    </row>
    <row r="144" s="14" customFormat="1">
      <c r="A144" s="14"/>
      <c r="B144" s="249"/>
      <c r="C144" s="250"/>
      <c r="D144" s="233" t="s">
        <v>144</v>
      </c>
      <c r="E144" s="251" t="s">
        <v>1</v>
      </c>
      <c r="F144" s="252" t="s">
        <v>188</v>
      </c>
      <c r="G144" s="250"/>
      <c r="H144" s="251" t="s">
        <v>1</v>
      </c>
      <c r="I144" s="253"/>
      <c r="J144" s="250"/>
      <c r="K144" s="250"/>
      <c r="L144" s="254"/>
      <c r="M144" s="255"/>
      <c r="N144" s="256"/>
      <c r="O144" s="256"/>
      <c r="P144" s="256"/>
      <c r="Q144" s="256"/>
      <c r="R144" s="256"/>
      <c r="S144" s="256"/>
      <c r="T144" s="257"/>
      <c r="U144" s="14"/>
      <c r="V144" s="14"/>
      <c r="W144" s="14"/>
      <c r="X144" s="14"/>
      <c r="Y144" s="14"/>
      <c r="Z144" s="14"/>
      <c r="AA144" s="14"/>
      <c r="AB144" s="14"/>
      <c r="AC144" s="14"/>
      <c r="AD144" s="14"/>
      <c r="AE144" s="14"/>
      <c r="AT144" s="258" t="s">
        <v>144</v>
      </c>
      <c r="AU144" s="258" t="s">
        <v>86</v>
      </c>
      <c r="AV144" s="14" t="s">
        <v>84</v>
      </c>
      <c r="AW144" s="14" t="s">
        <v>33</v>
      </c>
      <c r="AX144" s="14" t="s">
        <v>76</v>
      </c>
      <c r="AY144" s="258" t="s">
        <v>132</v>
      </c>
    </row>
    <row r="145" s="13" customFormat="1">
      <c r="A145" s="13"/>
      <c r="B145" s="238"/>
      <c r="C145" s="239"/>
      <c r="D145" s="233" t="s">
        <v>144</v>
      </c>
      <c r="E145" s="240" t="s">
        <v>189</v>
      </c>
      <c r="F145" s="241" t="s">
        <v>190</v>
      </c>
      <c r="G145" s="239"/>
      <c r="H145" s="242">
        <v>277.35199999999998</v>
      </c>
      <c r="I145" s="243"/>
      <c r="J145" s="239"/>
      <c r="K145" s="239"/>
      <c r="L145" s="244"/>
      <c r="M145" s="245"/>
      <c r="N145" s="246"/>
      <c r="O145" s="246"/>
      <c r="P145" s="246"/>
      <c r="Q145" s="246"/>
      <c r="R145" s="246"/>
      <c r="S145" s="246"/>
      <c r="T145" s="247"/>
      <c r="U145" s="13"/>
      <c r="V145" s="13"/>
      <c r="W145" s="13"/>
      <c r="X145" s="13"/>
      <c r="Y145" s="13"/>
      <c r="Z145" s="13"/>
      <c r="AA145" s="13"/>
      <c r="AB145" s="13"/>
      <c r="AC145" s="13"/>
      <c r="AD145" s="13"/>
      <c r="AE145" s="13"/>
      <c r="AT145" s="248" t="s">
        <v>144</v>
      </c>
      <c r="AU145" s="248" t="s">
        <v>86</v>
      </c>
      <c r="AV145" s="13" t="s">
        <v>86</v>
      </c>
      <c r="AW145" s="13" t="s">
        <v>33</v>
      </c>
      <c r="AX145" s="13" t="s">
        <v>84</v>
      </c>
      <c r="AY145" s="248" t="s">
        <v>132</v>
      </c>
    </row>
    <row r="146" s="2" customFormat="1" ht="16.5" customHeight="1">
      <c r="A146" s="39"/>
      <c r="B146" s="40"/>
      <c r="C146" s="220" t="s">
        <v>182</v>
      </c>
      <c r="D146" s="220" t="s">
        <v>135</v>
      </c>
      <c r="E146" s="221" t="s">
        <v>192</v>
      </c>
      <c r="F146" s="222" t="s">
        <v>193</v>
      </c>
      <c r="G146" s="223" t="s">
        <v>185</v>
      </c>
      <c r="H146" s="224">
        <v>145.75</v>
      </c>
      <c r="I146" s="225"/>
      <c r="J146" s="226">
        <f>ROUND(I146*H146,2)</f>
        <v>0</v>
      </c>
      <c r="K146" s="222" t="s">
        <v>139</v>
      </c>
      <c r="L146" s="45"/>
      <c r="M146" s="227" t="s">
        <v>1</v>
      </c>
      <c r="N146" s="228" t="s">
        <v>41</v>
      </c>
      <c r="O146" s="92"/>
      <c r="P146" s="229">
        <f>O146*H146</f>
        <v>0</v>
      </c>
      <c r="Q146" s="229">
        <v>0</v>
      </c>
      <c r="R146" s="229">
        <f>Q146*H146</f>
        <v>0</v>
      </c>
      <c r="S146" s="229">
        <v>0</v>
      </c>
      <c r="T146" s="230">
        <f>S146*H146</f>
        <v>0</v>
      </c>
      <c r="U146" s="39"/>
      <c r="V146" s="39"/>
      <c r="W146" s="39"/>
      <c r="X146" s="39"/>
      <c r="Y146" s="39"/>
      <c r="Z146" s="39"/>
      <c r="AA146" s="39"/>
      <c r="AB146" s="39"/>
      <c r="AC146" s="39"/>
      <c r="AD146" s="39"/>
      <c r="AE146" s="39"/>
      <c r="AR146" s="231" t="s">
        <v>140</v>
      </c>
      <c r="AT146" s="231" t="s">
        <v>135</v>
      </c>
      <c r="AU146" s="231" t="s">
        <v>86</v>
      </c>
      <c r="AY146" s="18" t="s">
        <v>132</v>
      </c>
      <c r="BE146" s="232">
        <f>IF(N146="základní",J146,0)</f>
        <v>0</v>
      </c>
      <c r="BF146" s="232">
        <f>IF(N146="snížená",J146,0)</f>
        <v>0</v>
      </c>
      <c r="BG146" s="232">
        <f>IF(N146="zákl. přenesená",J146,0)</f>
        <v>0</v>
      </c>
      <c r="BH146" s="232">
        <f>IF(N146="sníž. přenesená",J146,0)</f>
        <v>0</v>
      </c>
      <c r="BI146" s="232">
        <f>IF(N146="nulová",J146,0)</f>
        <v>0</v>
      </c>
      <c r="BJ146" s="18" t="s">
        <v>84</v>
      </c>
      <c r="BK146" s="232">
        <f>ROUND(I146*H146,2)</f>
        <v>0</v>
      </c>
      <c r="BL146" s="18" t="s">
        <v>140</v>
      </c>
      <c r="BM146" s="231" t="s">
        <v>455</v>
      </c>
    </row>
    <row r="147" s="2" customFormat="1">
      <c r="A147" s="39"/>
      <c r="B147" s="40"/>
      <c r="C147" s="41"/>
      <c r="D147" s="233" t="s">
        <v>142</v>
      </c>
      <c r="E147" s="41"/>
      <c r="F147" s="234" t="s">
        <v>195</v>
      </c>
      <c r="G147" s="41"/>
      <c r="H147" s="41"/>
      <c r="I147" s="235"/>
      <c r="J147" s="41"/>
      <c r="K147" s="41"/>
      <c r="L147" s="45"/>
      <c r="M147" s="236"/>
      <c r="N147" s="237"/>
      <c r="O147" s="92"/>
      <c r="P147" s="92"/>
      <c r="Q147" s="92"/>
      <c r="R147" s="92"/>
      <c r="S147" s="92"/>
      <c r="T147" s="93"/>
      <c r="U147" s="39"/>
      <c r="V147" s="39"/>
      <c r="W147" s="39"/>
      <c r="X147" s="39"/>
      <c r="Y147" s="39"/>
      <c r="Z147" s="39"/>
      <c r="AA147" s="39"/>
      <c r="AB147" s="39"/>
      <c r="AC147" s="39"/>
      <c r="AD147" s="39"/>
      <c r="AE147" s="39"/>
      <c r="AT147" s="18" t="s">
        <v>142</v>
      </c>
      <c r="AU147" s="18" t="s">
        <v>86</v>
      </c>
    </row>
    <row r="148" s="14" customFormat="1">
      <c r="A148" s="14"/>
      <c r="B148" s="249"/>
      <c r="C148" s="250"/>
      <c r="D148" s="233" t="s">
        <v>144</v>
      </c>
      <c r="E148" s="251" t="s">
        <v>1</v>
      </c>
      <c r="F148" s="252" t="s">
        <v>196</v>
      </c>
      <c r="G148" s="250"/>
      <c r="H148" s="251" t="s">
        <v>1</v>
      </c>
      <c r="I148" s="253"/>
      <c r="J148" s="250"/>
      <c r="K148" s="250"/>
      <c r="L148" s="254"/>
      <c r="M148" s="255"/>
      <c r="N148" s="256"/>
      <c r="O148" s="256"/>
      <c r="P148" s="256"/>
      <c r="Q148" s="256"/>
      <c r="R148" s="256"/>
      <c r="S148" s="256"/>
      <c r="T148" s="257"/>
      <c r="U148" s="14"/>
      <c r="V148" s="14"/>
      <c r="W148" s="14"/>
      <c r="X148" s="14"/>
      <c r="Y148" s="14"/>
      <c r="Z148" s="14"/>
      <c r="AA148" s="14"/>
      <c r="AB148" s="14"/>
      <c r="AC148" s="14"/>
      <c r="AD148" s="14"/>
      <c r="AE148" s="14"/>
      <c r="AT148" s="258" t="s">
        <v>144</v>
      </c>
      <c r="AU148" s="258" t="s">
        <v>86</v>
      </c>
      <c r="AV148" s="14" t="s">
        <v>84</v>
      </c>
      <c r="AW148" s="14" t="s">
        <v>33</v>
      </c>
      <c r="AX148" s="14" t="s">
        <v>76</v>
      </c>
      <c r="AY148" s="258" t="s">
        <v>132</v>
      </c>
    </row>
    <row r="149" s="13" customFormat="1">
      <c r="A149" s="13"/>
      <c r="B149" s="238"/>
      <c r="C149" s="239"/>
      <c r="D149" s="233" t="s">
        <v>144</v>
      </c>
      <c r="E149" s="240" t="s">
        <v>197</v>
      </c>
      <c r="F149" s="241" t="s">
        <v>198</v>
      </c>
      <c r="G149" s="239"/>
      <c r="H149" s="242">
        <v>145.75</v>
      </c>
      <c r="I149" s="243"/>
      <c r="J149" s="239"/>
      <c r="K149" s="239"/>
      <c r="L149" s="244"/>
      <c r="M149" s="245"/>
      <c r="N149" s="246"/>
      <c r="O149" s="246"/>
      <c r="P149" s="246"/>
      <c r="Q149" s="246"/>
      <c r="R149" s="246"/>
      <c r="S149" s="246"/>
      <c r="T149" s="247"/>
      <c r="U149" s="13"/>
      <c r="V149" s="13"/>
      <c r="W149" s="13"/>
      <c r="X149" s="13"/>
      <c r="Y149" s="13"/>
      <c r="Z149" s="13"/>
      <c r="AA149" s="13"/>
      <c r="AB149" s="13"/>
      <c r="AC149" s="13"/>
      <c r="AD149" s="13"/>
      <c r="AE149" s="13"/>
      <c r="AT149" s="248" t="s">
        <v>144</v>
      </c>
      <c r="AU149" s="248" t="s">
        <v>86</v>
      </c>
      <c r="AV149" s="13" t="s">
        <v>86</v>
      </c>
      <c r="AW149" s="13" t="s">
        <v>33</v>
      </c>
      <c r="AX149" s="13" t="s">
        <v>84</v>
      </c>
      <c r="AY149" s="248" t="s">
        <v>132</v>
      </c>
    </row>
    <row r="150" s="2" customFormat="1" ht="16.5" customHeight="1">
      <c r="A150" s="39"/>
      <c r="B150" s="40"/>
      <c r="C150" s="220" t="s">
        <v>191</v>
      </c>
      <c r="D150" s="220" t="s">
        <v>135</v>
      </c>
      <c r="E150" s="221" t="s">
        <v>456</v>
      </c>
      <c r="F150" s="222" t="s">
        <v>457</v>
      </c>
      <c r="G150" s="223" t="s">
        <v>138</v>
      </c>
      <c r="H150" s="224">
        <v>0.050000000000000003</v>
      </c>
      <c r="I150" s="225"/>
      <c r="J150" s="226">
        <f>ROUND(I150*H150,2)</f>
        <v>0</v>
      </c>
      <c r="K150" s="222" t="s">
        <v>139</v>
      </c>
      <c r="L150" s="45"/>
      <c r="M150" s="227" t="s">
        <v>1</v>
      </c>
      <c r="N150" s="228" t="s">
        <v>41</v>
      </c>
      <c r="O150" s="92"/>
      <c r="P150" s="229">
        <f>O150*H150</f>
        <v>0</v>
      </c>
      <c r="Q150" s="229">
        <v>0</v>
      </c>
      <c r="R150" s="229">
        <f>Q150*H150</f>
        <v>0</v>
      </c>
      <c r="S150" s="229">
        <v>0</v>
      </c>
      <c r="T150" s="230">
        <f>S150*H150</f>
        <v>0</v>
      </c>
      <c r="U150" s="39"/>
      <c r="V150" s="39"/>
      <c r="W150" s="39"/>
      <c r="X150" s="39"/>
      <c r="Y150" s="39"/>
      <c r="Z150" s="39"/>
      <c r="AA150" s="39"/>
      <c r="AB150" s="39"/>
      <c r="AC150" s="39"/>
      <c r="AD150" s="39"/>
      <c r="AE150" s="39"/>
      <c r="AR150" s="231" t="s">
        <v>140</v>
      </c>
      <c r="AT150" s="231" t="s">
        <v>135</v>
      </c>
      <c r="AU150" s="231" t="s">
        <v>86</v>
      </c>
      <c r="AY150" s="18" t="s">
        <v>132</v>
      </c>
      <c r="BE150" s="232">
        <f>IF(N150="základní",J150,0)</f>
        <v>0</v>
      </c>
      <c r="BF150" s="232">
        <f>IF(N150="snížená",J150,0)</f>
        <v>0</v>
      </c>
      <c r="BG150" s="232">
        <f>IF(N150="zákl. přenesená",J150,0)</f>
        <v>0</v>
      </c>
      <c r="BH150" s="232">
        <f>IF(N150="sníž. přenesená",J150,0)</f>
        <v>0</v>
      </c>
      <c r="BI150" s="232">
        <f>IF(N150="nulová",J150,0)</f>
        <v>0</v>
      </c>
      <c r="BJ150" s="18" t="s">
        <v>84</v>
      </c>
      <c r="BK150" s="232">
        <f>ROUND(I150*H150,2)</f>
        <v>0</v>
      </c>
      <c r="BL150" s="18" t="s">
        <v>140</v>
      </c>
      <c r="BM150" s="231" t="s">
        <v>458</v>
      </c>
    </row>
    <row r="151" s="2" customFormat="1">
      <c r="A151" s="39"/>
      <c r="B151" s="40"/>
      <c r="C151" s="41"/>
      <c r="D151" s="233" t="s">
        <v>142</v>
      </c>
      <c r="E151" s="41"/>
      <c r="F151" s="234" t="s">
        <v>459</v>
      </c>
      <c r="G151" s="41"/>
      <c r="H151" s="41"/>
      <c r="I151" s="235"/>
      <c r="J151" s="41"/>
      <c r="K151" s="41"/>
      <c r="L151" s="45"/>
      <c r="M151" s="236"/>
      <c r="N151" s="237"/>
      <c r="O151" s="92"/>
      <c r="P151" s="92"/>
      <c r="Q151" s="92"/>
      <c r="R151" s="92"/>
      <c r="S151" s="92"/>
      <c r="T151" s="93"/>
      <c r="U151" s="39"/>
      <c r="V151" s="39"/>
      <c r="W151" s="39"/>
      <c r="X151" s="39"/>
      <c r="Y151" s="39"/>
      <c r="Z151" s="39"/>
      <c r="AA151" s="39"/>
      <c r="AB151" s="39"/>
      <c r="AC151" s="39"/>
      <c r="AD151" s="39"/>
      <c r="AE151" s="39"/>
      <c r="AT151" s="18" t="s">
        <v>142</v>
      </c>
      <c r="AU151" s="18" t="s">
        <v>86</v>
      </c>
    </row>
    <row r="152" s="14" customFormat="1">
      <c r="A152" s="14"/>
      <c r="B152" s="249"/>
      <c r="C152" s="250"/>
      <c r="D152" s="233" t="s">
        <v>144</v>
      </c>
      <c r="E152" s="251" t="s">
        <v>1</v>
      </c>
      <c r="F152" s="252" t="s">
        <v>460</v>
      </c>
      <c r="G152" s="250"/>
      <c r="H152" s="251" t="s">
        <v>1</v>
      </c>
      <c r="I152" s="253"/>
      <c r="J152" s="250"/>
      <c r="K152" s="250"/>
      <c r="L152" s="254"/>
      <c r="M152" s="255"/>
      <c r="N152" s="256"/>
      <c r="O152" s="256"/>
      <c r="P152" s="256"/>
      <c r="Q152" s="256"/>
      <c r="R152" s="256"/>
      <c r="S152" s="256"/>
      <c r="T152" s="257"/>
      <c r="U152" s="14"/>
      <c r="V152" s="14"/>
      <c r="W152" s="14"/>
      <c r="X152" s="14"/>
      <c r="Y152" s="14"/>
      <c r="Z152" s="14"/>
      <c r="AA152" s="14"/>
      <c r="AB152" s="14"/>
      <c r="AC152" s="14"/>
      <c r="AD152" s="14"/>
      <c r="AE152" s="14"/>
      <c r="AT152" s="258" t="s">
        <v>144</v>
      </c>
      <c r="AU152" s="258" t="s">
        <v>86</v>
      </c>
      <c r="AV152" s="14" t="s">
        <v>84</v>
      </c>
      <c r="AW152" s="14" t="s">
        <v>33</v>
      </c>
      <c r="AX152" s="14" t="s">
        <v>76</v>
      </c>
      <c r="AY152" s="258" t="s">
        <v>132</v>
      </c>
    </row>
    <row r="153" s="14" customFormat="1">
      <c r="A153" s="14"/>
      <c r="B153" s="249"/>
      <c r="C153" s="250"/>
      <c r="D153" s="233" t="s">
        <v>144</v>
      </c>
      <c r="E153" s="251" t="s">
        <v>1</v>
      </c>
      <c r="F153" s="252" t="s">
        <v>461</v>
      </c>
      <c r="G153" s="250"/>
      <c r="H153" s="251" t="s">
        <v>1</v>
      </c>
      <c r="I153" s="253"/>
      <c r="J153" s="250"/>
      <c r="K153" s="250"/>
      <c r="L153" s="254"/>
      <c r="M153" s="255"/>
      <c r="N153" s="256"/>
      <c r="O153" s="256"/>
      <c r="P153" s="256"/>
      <c r="Q153" s="256"/>
      <c r="R153" s="256"/>
      <c r="S153" s="256"/>
      <c r="T153" s="257"/>
      <c r="U153" s="14"/>
      <c r="V153" s="14"/>
      <c r="W153" s="14"/>
      <c r="X153" s="14"/>
      <c r="Y153" s="14"/>
      <c r="Z153" s="14"/>
      <c r="AA153" s="14"/>
      <c r="AB153" s="14"/>
      <c r="AC153" s="14"/>
      <c r="AD153" s="14"/>
      <c r="AE153" s="14"/>
      <c r="AT153" s="258" t="s">
        <v>144</v>
      </c>
      <c r="AU153" s="258" t="s">
        <v>86</v>
      </c>
      <c r="AV153" s="14" t="s">
        <v>84</v>
      </c>
      <c r="AW153" s="14" t="s">
        <v>33</v>
      </c>
      <c r="AX153" s="14" t="s">
        <v>76</v>
      </c>
      <c r="AY153" s="258" t="s">
        <v>132</v>
      </c>
    </row>
    <row r="154" s="13" customFormat="1">
      <c r="A154" s="13"/>
      <c r="B154" s="238"/>
      <c r="C154" s="239"/>
      <c r="D154" s="233" t="s">
        <v>144</v>
      </c>
      <c r="E154" s="240" t="s">
        <v>1</v>
      </c>
      <c r="F154" s="241" t="s">
        <v>462</v>
      </c>
      <c r="G154" s="239"/>
      <c r="H154" s="242">
        <v>0.024</v>
      </c>
      <c r="I154" s="243"/>
      <c r="J154" s="239"/>
      <c r="K154" s="239"/>
      <c r="L154" s="244"/>
      <c r="M154" s="245"/>
      <c r="N154" s="246"/>
      <c r="O154" s="246"/>
      <c r="P154" s="246"/>
      <c r="Q154" s="246"/>
      <c r="R154" s="246"/>
      <c r="S154" s="246"/>
      <c r="T154" s="247"/>
      <c r="U154" s="13"/>
      <c r="V154" s="13"/>
      <c r="W154" s="13"/>
      <c r="X154" s="13"/>
      <c r="Y154" s="13"/>
      <c r="Z154" s="13"/>
      <c r="AA154" s="13"/>
      <c r="AB154" s="13"/>
      <c r="AC154" s="13"/>
      <c r="AD154" s="13"/>
      <c r="AE154" s="13"/>
      <c r="AT154" s="248" t="s">
        <v>144</v>
      </c>
      <c r="AU154" s="248" t="s">
        <v>86</v>
      </c>
      <c r="AV154" s="13" t="s">
        <v>86</v>
      </c>
      <c r="AW154" s="13" t="s">
        <v>33</v>
      </c>
      <c r="AX154" s="13" t="s">
        <v>76</v>
      </c>
      <c r="AY154" s="248" t="s">
        <v>132</v>
      </c>
    </row>
    <row r="155" s="14" customFormat="1">
      <c r="A155" s="14"/>
      <c r="B155" s="249"/>
      <c r="C155" s="250"/>
      <c r="D155" s="233" t="s">
        <v>144</v>
      </c>
      <c r="E155" s="251" t="s">
        <v>1</v>
      </c>
      <c r="F155" s="252" t="s">
        <v>463</v>
      </c>
      <c r="G155" s="250"/>
      <c r="H155" s="251" t="s">
        <v>1</v>
      </c>
      <c r="I155" s="253"/>
      <c r="J155" s="250"/>
      <c r="K155" s="250"/>
      <c r="L155" s="254"/>
      <c r="M155" s="255"/>
      <c r="N155" s="256"/>
      <c r="O155" s="256"/>
      <c r="P155" s="256"/>
      <c r="Q155" s="256"/>
      <c r="R155" s="256"/>
      <c r="S155" s="256"/>
      <c r="T155" s="257"/>
      <c r="U155" s="14"/>
      <c r="V155" s="14"/>
      <c r="W155" s="14"/>
      <c r="X155" s="14"/>
      <c r="Y155" s="14"/>
      <c r="Z155" s="14"/>
      <c r="AA155" s="14"/>
      <c r="AB155" s="14"/>
      <c r="AC155" s="14"/>
      <c r="AD155" s="14"/>
      <c r="AE155" s="14"/>
      <c r="AT155" s="258" t="s">
        <v>144</v>
      </c>
      <c r="AU155" s="258" t="s">
        <v>86</v>
      </c>
      <c r="AV155" s="14" t="s">
        <v>84</v>
      </c>
      <c r="AW155" s="14" t="s">
        <v>33</v>
      </c>
      <c r="AX155" s="14" t="s">
        <v>76</v>
      </c>
      <c r="AY155" s="258" t="s">
        <v>132</v>
      </c>
    </row>
    <row r="156" s="13" customFormat="1">
      <c r="A156" s="13"/>
      <c r="B156" s="238"/>
      <c r="C156" s="239"/>
      <c r="D156" s="233" t="s">
        <v>144</v>
      </c>
      <c r="E156" s="240" t="s">
        <v>1</v>
      </c>
      <c r="F156" s="241" t="s">
        <v>464</v>
      </c>
      <c r="G156" s="239"/>
      <c r="H156" s="242">
        <v>0.012</v>
      </c>
      <c r="I156" s="243"/>
      <c r="J156" s="239"/>
      <c r="K156" s="239"/>
      <c r="L156" s="244"/>
      <c r="M156" s="245"/>
      <c r="N156" s="246"/>
      <c r="O156" s="246"/>
      <c r="P156" s="246"/>
      <c r="Q156" s="246"/>
      <c r="R156" s="246"/>
      <c r="S156" s="246"/>
      <c r="T156" s="247"/>
      <c r="U156" s="13"/>
      <c r="V156" s="13"/>
      <c r="W156" s="13"/>
      <c r="X156" s="13"/>
      <c r="Y156" s="13"/>
      <c r="Z156" s="13"/>
      <c r="AA156" s="13"/>
      <c r="AB156" s="13"/>
      <c r="AC156" s="13"/>
      <c r="AD156" s="13"/>
      <c r="AE156" s="13"/>
      <c r="AT156" s="248" t="s">
        <v>144</v>
      </c>
      <c r="AU156" s="248" t="s">
        <v>86</v>
      </c>
      <c r="AV156" s="13" t="s">
        <v>86</v>
      </c>
      <c r="AW156" s="13" t="s">
        <v>33</v>
      </c>
      <c r="AX156" s="13" t="s">
        <v>76</v>
      </c>
      <c r="AY156" s="248" t="s">
        <v>132</v>
      </c>
    </row>
    <row r="157" s="14" customFormat="1">
      <c r="A157" s="14"/>
      <c r="B157" s="249"/>
      <c r="C157" s="250"/>
      <c r="D157" s="233" t="s">
        <v>144</v>
      </c>
      <c r="E157" s="251" t="s">
        <v>1</v>
      </c>
      <c r="F157" s="252" t="s">
        <v>465</v>
      </c>
      <c r="G157" s="250"/>
      <c r="H157" s="251" t="s">
        <v>1</v>
      </c>
      <c r="I157" s="253"/>
      <c r="J157" s="250"/>
      <c r="K157" s="250"/>
      <c r="L157" s="254"/>
      <c r="M157" s="255"/>
      <c r="N157" s="256"/>
      <c r="O157" s="256"/>
      <c r="P157" s="256"/>
      <c r="Q157" s="256"/>
      <c r="R157" s="256"/>
      <c r="S157" s="256"/>
      <c r="T157" s="257"/>
      <c r="U157" s="14"/>
      <c r="V157" s="14"/>
      <c r="W157" s="14"/>
      <c r="X157" s="14"/>
      <c r="Y157" s="14"/>
      <c r="Z157" s="14"/>
      <c r="AA157" s="14"/>
      <c r="AB157" s="14"/>
      <c r="AC157" s="14"/>
      <c r="AD157" s="14"/>
      <c r="AE157" s="14"/>
      <c r="AT157" s="258" t="s">
        <v>144</v>
      </c>
      <c r="AU157" s="258" t="s">
        <v>86</v>
      </c>
      <c r="AV157" s="14" t="s">
        <v>84</v>
      </c>
      <c r="AW157" s="14" t="s">
        <v>33</v>
      </c>
      <c r="AX157" s="14" t="s">
        <v>76</v>
      </c>
      <c r="AY157" s="258" t="s">
        <v>132</v>
      </c>
    </row>
    <row r="158" s="13" customFormat="1">
      <c r="A158" s="13"/>
      <c r="B158" s="238"/>
      <c r="C158" s="239"/>
      <c r="D158" s="233" t="s">
        <v>144</v>
      </c>
      <c r="E158" s="240" t="s">
        <v>1</v>
      </c>
      <c r="F158" s="241" t="s">
        <v>466</v>
      </c>
      <c r="G158" s="239"/>
      <c r="H158" s="242">
        <v>0.014</v>
      </c>
      <c r="I158" s="243"/>
      <c r="J158" s="239"/>
      <c r="K158" s="239"/>
      <c r="L158" s="244"/>
      <c r="M158" s="245"/>
      <c r="N158" s="246"/>
      <c r="O158" s="246"/>
      <c r="P158" s="246"/>
      <c r="Q158" s="246"/>
      <c r="R158" s="246"/>
      <c r="S158" s="246"/>
      <c r="T158" s="247"/>
      <c r="U158" s="13"/>
      <c r="V158" s="13"/>
      <c r="W158" s="13"/>
      <c r="X158" s="13"/>
      <c r="Y158" s="13"/>
      <c r="Z158" s="13"/>
      <c r="AA158" s="13"/>
      <c r="AB158" s="13"/>
      <c r="AC158" s="13"/>
      <c r="AD158" s="13"/>
      <c r="AE158" s="13"/>
      <c r="AT158" s="248" t="s">
        <v>144</v>
      </c>
      <c r="AU158" s="248" t="s">
        <v>86</v>
      </c>
      <c r="AV158" s="13" t="s">
        <v>86</v>
      </c>
      <c r="AW158" s="13" t="s">
        <v>33</v>
      </c>
      <c r="AX158" s="13" t="s">
        <v>76</v>
      </c>
      <c r="AY158" s="248" t="s">
        <v>132</v>
      </c>
    </row>
    <row r="159" s="15" customFormat="1">
      <c r="A159" s="15"/>
      <c r="B159" s="259"/>
      <c r="C159" s="260"/>
      <c r="D159" s="233" t="s">
        <v>144</v>
      </c>
      <c r="E159" s="261" t="s">
        <v>433</v>
      </c>
      <c r="F159" s="262" t="s">
        <v>159</v>
      </c>
      <c r="G159" s="260"/>
      <c r="H159" s="263">
        <v>0.050000000000000003</v>
      </c>
      <c r="I159" s="264"/>
      <c r="J159" s="260"/>
      <c r="K159" s="260"/>
      <c r="L159" s="265"/>
      <c r="M159" s="266"/>
      <c r="N159" s="267"/>
      <c r="O159" s="267"/>
      <c r="P159" s="267"/>
      <c r="Q159" s="267"/>
      <c r="R159" s="267"/>
      <c r="S159" s="267"/>
      <c r="T159" s="268"/>
      <c r="U159" s="15"/>
      <c r="V159" s="15"/>
      <c r="W159" s="15"/>
      <c r="X159" s="15"/>
      <c r="Y159" s="15"/>
      <c r="Z159" s="15"/>
      <c r="AA159" s="15"/>
      <c r="AB159" s="15"/>
      <c r="AC159" s="15"/>
      <c r="AD159" s="15"/>
      <c r="AE159" s="15"/>
      <c r="AT159" s="269" t="s">
        <v>144</v>
      </c>
      <c r="AU159" s="269" t="s">
        <v>86</v>
      </c>
      <c r="AV159" s="15" t="s">
        <v>140</v>
      </c>
      <c r="AW159" s="15" t="s">
        <v>33</v>
      </c>
      <c r="AX159" s="15" t="s">
        <v>84</v>
      </c>
      <c r="AY159" s="269" t="s">
        <v>132</v>
      </c>
    </row>
    <row r="160" s="2" customFormat="1" ht="16.5" customHeight="1">
      <c r="A160" s="39"/>
      <c r="B160" s="40"/>
      <c r="C160" s="220" t="s">
        <v>199</v>
      </c>
      <c r="D160" s="220" t="s">
        <v>135</v>
      </c>
      <c r="E160" s="221" t="s">
        <v>200</v>
      </c>
      <c r="F160" s="222" t="s">
        <v>201</v>
      </c>
      <c r="G160" s="223" t="s">
        <v>138</v>
      </c>
      <c r="H160" s="224">
        <v>0.93700000000000006</v>
      </c>
      <c r="I160" s="225"/>
      <c r="J160" s="226">
        <f>ROUND(I160*H160,2)</f>
        <v>0</v>
      </c>
      <c r="K160" s="222" t="s">
        <v>139</v>
      </c>
      <c r="L160" s="45"/>
      <c r="M160" s="227" t="s">
        <v>1</v>
      </c>
      <c r="N160" s="228" t="s">
        <v>41</v>
      </c>
      <c r="O160" s="92"/>
      <c r="P160" s="229">
        <f>O160*H160</f>
        <v>0</v>
      </c>
      <c r="Q160" s="229">
        <v>0</v>
      </c>
      <c r="R160" s="229">
        <f>Q160*H160</f>
        <v>0</v>
      </c>
      <c r="S160" s="229">
        <v>0</v>
      </c>
      <c r="T160" s="230">
        <f>S160*H160</f>
        <v>0</v>
      </c>
      <c r="U160" s="39"/>
      <c r="V160" s="39"/>
      <c r="W160" s="39"/>
      <c r="X160" s="39"/>
      <c r="Y160" s="39"/>
      <c r="Z160" s="39"/>
      <c r="AA160" s="39"/>
      <c r="AB160" s="39"/>
      <c r="AC160" s="39"/>
      <c r="AD160" s="39"/>
      <c r="AE160" s="39"/>
      <c r="AR160" s="231" t="s">
        <v>140</v>
      </c>
      <c r="AT160" s="231" t="s">
        <v>135</v>
      </c>
      <c r="AU160" s="231" t="s">
        <v>86</v>
      </c>
      <c r="AY160" s="18" t="s">
        <v>132</v>
      </c>
      <c r="BE160" s="232">
        <f>IF(N160="základní",J160,0)</f>
        <v>0</v>
      </c>
      <c r="BF160" s="232">
        <f>IF(N160="snížená",J160,0)</f>
        <v>0</v>
      </c>
      <c r="BG160" s="232">
        <f>IF(N160="zákl. přenesená",J160,0)</f>
        <v>0</v>
      </c>
      <c r="BH160" s="232">
        <f>IF(N160="sníž. přenesená",J160,0)</f>
        <v>0</v>
      </c>
      <c r="BI160" s="232">
        <f>IF(N160="nulová",J160,0)</f>
        <v>0</v>
      </c>
      <c r="BJ160" s="18" t="s">
        <v>84</v>
      </c>
      <c r="BK160" s="232">
        <f>ROUND(I160*H160,2)</f>
        <v>0</v>
      </c>
      <c r="BL160" s="18" t="s">
        <v>140</v>
      </c>
      <c r="BM160" s="231" t="s">
        <v>467</v>
      </c>
    </row>
    <row r="161" s="2" customFormat="1">
      <c r="A161" s="39"/>
      <c r="B161" s="40"/>
      <c r="C161" s="41"/>
      <c r="D161" s="233" t="s">
        <v>142</v>
      </c>
      <c r="E161" s="41"/>
      <c r="F161" s="234" t="s">
        <v>203</v>
      </c>
      <c r="G161" s="41"/>
      <c r="H161" s="41"/>
      <c r="I161" s="235"/>
      <c r="J161" s="41"/>
      <c r="K161" s="41"/>
      <c r="L161" s="45"/>
      <c r="M161" s="236"/>
      <c r="N161" s="237"/>
      <c r="O161" s="92"/>
      <c r="P161" s="92"/>
      <c r="Q161" s="92"/>
      <c r="R161" s="92"/>
      <c r="S161" s="92"/>
      <c r="T161" s="93"/>
      <c r="U161" s="39"/>
      <c r="V161" s="39"/>
      <c r="W161" s="39"/>
      <c r="X161" s="39"/>
      <c r="Y161" s="39"/>
      <c r="Z161" s="39"/>
      <c r="AA161" s="39"/>
      <c r="AB161" s="39"/>
      <c r="AC161" s="39"/>
      <c r="AD161" s="39"/>
      <c r="AE161" s="39"/>
      <c r="AT161" s="18" t="s">
        <v>142</v>
      </c>
      <c r="AU161" s="18" t="s">
        <v>86</v>
      </c>
    </row>
    <row r="162" s="2" customFormat="1">
      <c r="A162" s="39"/>
      <c r="B162" s="40"/>
      <c r="C162" s="41"/>
      <c r="D162" s="233" t="s">
        <v>204</v>
      </c>
      <c r="E162" s="41"/>
      <c r="F162" s="270" t="s">
        <v>205</v>
      </c>
      <c r="G162" s="41"/>
      <c r="H162" s="41"/>
      <c r="I162" s="235"/>
      <c r="J162" s="41"/>
      <c r="K162" s="41"/>
      <c r="L162" s="45"/>
      <c r="M162" s="236"/>
      <c r="N162" s="237"/>
      <c r="O162" s="92"/>
      <c r="P162" s="92"/>
      <c r="Q162" s="92"/>
      <c r="R162" s="92"/>
      <c r="S162" s="92"/>
      <c r="T162" s="93"/>
      <c r="U162" s="39"/>
      <c r="V162" s="39"/>
      <c r="W162" s="39"/>
      <c r="X162" s="39"/>
      <c r="Y162" s="39"/>
      <c r="Z162" s="39"/>
      <c r="AA162" s="39"/>
      <c r="AB162" s="39"/>
      <c r="AC162" s="39"/>
      <c r="AD162" s="39"/>
      <c r="AE162" s="39"/>
      <c r="AT162" s="18" t="s">
        <v>204</v>
      </c>
      <c r="AU162" s="18" t="s">
        <v>86</v>
      </c>
    </row>
    <row r="163" s="14" customFormat="1">
      <c r="A163" s="14"/>
      <c r="B163" s="249"/>
      <c r="C163" s="250"/>
      <c r="D163" s="233" t="s">
        <v>144</v>
      </c>
      <c r="E163" s="251" t="s">
        <v>1</v>
      </c>
      <c r="F163" s="252" t="s">
        <v>206</v>
      </c>
      <c r="G163" s="250"/>
      <c r="H163" s="251" t="s">
        <v>1</v>
      </c>
      <c r="I163" s="253"/>
      <c r="J163" s="250"/>
      <c r="K163" s="250"/>
      <c r="L163" s="254"/>
      <c r="M163" s="255"/>
      <c r="N163" s="256"/>
      <c r="O163" s="256"/>
      <c r="P163" s="256"/>
      <c r="Q163" s="256"/>
      <c r="R163" s="256"/>
      <c r="S163" s="256"/>
      <c r="T163" s="257"/>
      <c r="U163" s="14"/>
      <c r="V163" s="14"/>
      <c r="W163" s="14"/>
      <c r="X163" s="14"/>
      <c r="Y163" s="14"/>
      <c r="Z163" s="14"/>
      <c r="AA163" s="14"/>
      <c r="AB163" s="14"/>
      <c r="AC163" s="14"/>
      <c r="AD163" s="14"/>
      <c r="AE163" s="14"/>
      <c r="AT163" s="258" t="s">
        <v>144</v>
      </c>
      <c r="AU163" s="258" t="s">
        <v>86</v>
      </c>
      <c r="AV163" s="14" t="s">
        <v>84</v>
      </c>
      <c r="AW163" s="14" t="s">
        <v>33</v>
      </c>
      <c r="AX163" s="14" t="s">
        <v>76</v>
      </c>
      <c r="AY163" s="258" t="s">
        <v>132</v>
      </c>
    </row>
    <row r="164" s="14" customFormat="1">
      <c r="A164" s="14"/>
      <c r="B164" s="249"/>
      <c r="C164" s="250"/>
      <c r="D164" s="233" t="s">
        <v>144</v>
      </c>
      <c r="E164" s="251" t="s">
        <v>1</v>
      </c>
      <c r="F164" s="252" t="s">
        <v>468</v>
      </c>
      <c r="G164" s="250"/>
      <c r="H164" s="251" t="s">
        <v>1</v>
      </c>
      <c r="I164" s="253"/>
      <c r="J164" s="250"/>
      <c r="K164" s="250"/>
      <c r="L164" s="254"/>
      <c r="M164" s="255"/>
      <c r="N164" s="256"/>
      <c r="O164" s="256"/>
      <c r="P164" s="256"/>
      <c r="Q164" s="256"/>
      <c r="R164" s="256"/>
      <c r="S164" s="256"/>
      <c r="T164" s="257"/>
      <c r="U164" s="14"/>
      <c r="V164" s="14"/>
      <c r="W164" s="14"/>
      <c r="X164" s="14"/>
      <c r="Y164" s="14"/>
      <c r="Z164" s="14"/>
      <c r="AA164" s="14"/>
      <c r="AB164" s="14"/>
      <c r="AC164" s="14"/>
      <c r="AD164" s="14"/>
      <c r="AE164" s="14"/>
      <c r="AT164" s="258" t="s">
        <v>144</v>
      </c>
      <c r="AU164" s="258" t="s">
        <v>86</v>
      </c>
      <c r="AV164" s="14" t="s">
        <v>84</v>
      </c>
      <c r="AW164" s="14" t="s">
        <v>33</v>
      </c>
      <c r="AX164" s="14" t="s">
        <v>76</v>
      </c>
      <c r="AY164" s="258" t="s">
        <v>132</v>
      </c>
    </row>
    <row r="165" s="13" customFormat="1">
      <c r="A165" s="13"/>
      <c r="B165" s="238"/>
      <c r="C165" s="239"/>
      <c r="D165" s="233" t="s">
        <v>144</v>
      </c>
      <c r="E165" s="240" t="s">
        <v>1</v>
      </c>
      <c r="F165" s="241" t="s">
        <v>469</v>
      </c>
      <c r="G165" s="239"/>
      <c r="H165" s="242">
        <v>0.41699999999999998</v>
      </c>
      <c r="I165" s="243"/>
      <c r="J165" s="239"/>
      <c r="K165" s="239"/>
      <c r="L165" s="244"/>
      <c r="M165" s="245"/>
      <c r="N165" s="246"/>
      <c r="O165" s="246"/>
      <c r="P165" s="246"/>
      <c r="Q165" s="246"/>
      <c r="R165" s="246"/>
      <c r="S165" s="246"/>
      <c r="T165" s="247"/>
      <c r="U165" s="13"/>
      <c r="V165" s="13"/>
      <c r="W165" s="13"/>
      <c r="X165" s="13"/>
      <c r="Y165" s="13"/>
      <c r="Z165" s="13"/>
      <c r="AA165" s="13"/>
      <c r="AB165" s="13"/>
      <c r="AC165" s="13"/>
      <c r="AD165" s="13"/>
      <c r="AE165" s="13"/>
      <c r="AT165" s="248" t="s">
        <v>144</v>
      </c>
      <c r="AU165" s="248" t="s">
        <v>86</v>
      </c>
      <c r="AV165" s="13" t="s">
        <v>86</v>
      </c>
      <c r="AW165" s="13" t="s">
        <v>33</v>
      </c>
      <c r="AX165" s="13" t="s">
        <v>76</v>
      </c>
      <c r="AY165" s="248" t="s">
        <v>132</v>
      </c>
    </row>
    <row r="166" s="14" customFormat="1">
      <c r="A166" s="14"/>
      <c r="B166" s="249"/>
      <c r="C166" s="250"/>
      <c r="D166" s="233" t="s">
        <v>144</v>
      </c>
      <c r="E166" s="251" t="s">
        <v>1</v>
      </c>
      <c r="F166" s="252" t="s">
        <v>470</v>
      </c>
      <c r="G166" s="250"/>
      <c r="H166" s="251" t="s">
        <v>1</v>
      </c>
      <c r="I166" s="253"/>
      <c r="J166" s="250"/>
      <c r="K166" s="250"/>
      <c r="L166" s="254"/>
      <c r="M166" s="255"/>
      <c r="N166" s="256"/>
      <c r="O166" s="256"/>
      <c r="P166" s="256"/>
      <c r="Q166" s="256"/>
      <c r="R166" s="256"/>
      <c r="S166" s="256"/>
      <c r="T166" s="257"/>
      <c r="U166" s="14"/>
      <c r="V166" s="14"/>
      <c r="W166" s="14"/>
      <c r="X166" s="14"/>
      <c r="Y166" s="14"/>
      <c r="Z166" s="14"/>
      <c r="AA166" s="14"/>
      <c r="AB166" s="14"/>
      <c r="AC166" s="14"/>
      <c r="AD166" s="14"/>
      <c r="AE166" s="14"/>
      <c r="AT166" s="258" t="s">
        <v>144</v>
      </c>
      <c r="AU166" s="258" t="s">
        <v>86</v>
      </c>
      <c r="AV166" s="14" t="s">
        <v>84</v>
      </c>
      <c r="AW166" s="14" t="s">
        <v>33</v>
      </c>
      <c r="AX166" s="14" t="s">
        <v>76</v>
      </c>
      <c r="AY166" s="258" t="s">
        <v>132</v>
      </c>
    </row>
    <row r="167" s="13" customFormat="1">
      <c r="A167" s="13"/>
      <c r="B167" s="238"/>
      <c r="C167" s="239"/>
      <c r="D167" s="233" t="s">
        <v>144</v>
      </c>
      <c r="E167" s="240" t="s">
        <v>1</v>
      </c>
      <c r="F167" s="241" t="s">
        <v>471</v>
      </c>
      <c r="G167" s="239"/>
      <c r="H167" s="242">
        <v>0.19700000000000001</v>
      </c>
      <c r="I167" s="243"/>
      <c r="J167" s="239"/>
      <c r="K167" s="239"/>
      <c r="L167" s="244"/>
      <c r="M167" s="245"/>
      <c r="N167" s="246"/>
      <c r="O167" s="246"/>
      <c r="P167" s="246"/>
      <c r="Q167" s="246"/>
      <c r="R167" s="246"/>
      <c r="S167" s="246"/>
      <c r="T167" s="247"/>
      <c r="U167" s="13"/>
      <c r="V167" s="13"/>
      <c r="W167" s="13"/>
      <c r="X167" s="13"/>
      <c r="Y167" s="13"/>
      <c r="Z167" s="13"/>
      <c r="AA167" s="13"/>
      <c r="AB167" s="13"/>
      <c r="AC167" s="13"/>
      <c r="AD167" s="13"/>
      <c r="AE167" s="13"/>
      <c r="AT167" s="248" t="s">
        <v>144</v>
      </c>
      <c r="AU167" s="248" t="s">
        <v>86</v>
      </c>
      <c r="AV167" s="13" t="s">
        <v>86</v>
      </c>
      <c r="AW167" s="13" t="s">
        <v>33</v>
      </c>
      <c r="AX167" s="13" t="s">
        <v>76</v>
      </c>
      <c r="AY167" s="248" t="s">
        <v>132</v>
      </c>
    </row>
    <row r="168" s="14" customFormat="1">
      <c r="A168" s="14"/>
      <c r="B168" s="249"/>
      <c r="C168" s="250"/>
      <c r="D168" s="233" t="s">
        <v>144</v>
      </c>
      <c r="E168" s="251" t="s">
        <v>1</v>
      </c>
      <c r="F168" s="252" t="s">
        <v>472</v>
      </c>
      <c r="G168" s="250"/>
      <c r="H168" s="251" t="s">
        <v>1</v>
      </c>
      <c r="I168" s="253"/>
      <c r="J168" s="250"/>
      <c r="K168" s="250"/>
      <c r="L168" s="254"/>
      <c r="M168" s="255"/>
      <c r="N168" s="256"/>
      <c r="O168" s="256"/>
      <c r="P168" s="256"/>
      <c r="Q168" s="256"/>
      <c r="R168" s="256"/>
      <c r="S168" s="256"/>
      <c r="T168" s="257"/>
      <c r="U168" s="14"/>
      <c r="V168" s="14"/>
      <c r="W168" s="14"/>
      <c r="X168" s="14"/>
      <c r="Y168" s="14"/>
      <c r="Z168" s="14"/>
      <c r="AA168" s="14"/>
      <c r="AB168" s="14"/>
      <c r="AC168" s="14"/>
      <c r="AD168" s="14"/>
      <c r="AE168" s="14"/>
      <c r="AT168" s="258" t="s">
        <v>144</v>
      </c>
      <c r="AU168" s="258" t="s">
        <v>86</v>
      </c>
      <c r="AV168" s="14" t="s">
        <v>84</v>
      </c>
      <c r="AW168" s="14" t="s">
        <v>33</v>
      </c>
      <c r="AX168" s="14" t="s">
        <v>76</v>
      </c>
      <c r="AY168" s="258" t="s">
        <v>132</v>
      </c>
    </row>
    <row r="169" s="13" customFormat="1">
      <c r="A169" s="13"/>
      <c r="B169" s="238"/>
      <c r="C169" s="239"/>
      <c r="D169" s="233" t="s">
        <v>144</v>
      </c>
      <c r="E169" s="240" t="s">
        <v>1</v>
      </c>
      <c r="F169" s="241" t="s">
        <v>473</v>
      </c>
      <c r="G169" s="239"/>
      <c r="H169" s="242">
        <v>0.114</v>
      </c>
      <c r="I169" s="243"/>
      <c r="J169" s="239"/>
      <c r="K169" s="239"/>
      <c r="L169" s="244"/>
      <c r="M169" s="245"/>
      <c r="N169" s="246"/>
      <c r="O169" s="246"/>
      <c r="P169" s="246"/>
      <c r="Q169" s="246"/>
      <c r="R169" s="246"/>
      <c r="S169" s="246"/>
      <c r="T169" s="247"/>
      <c r="U169" s="13"/>
      <c r="V169" s="13"/>
      <c r="W169" s="13"/>
      <c r="X169" s="13"/>
      <c r="Y169" s="13"/>
      <c r="Z169" s="13"/>
      <c r="AA169" s="13"/>
      <c r="AB169" s="13"/>
      <c r="AC169" s="13"/>
      <c r="AD169" s="13"/>
      <c r="AE169" s="13"/>
      <c r="AT169" s="248" t="s">
        <v>144</v>
      </c>
      <c r="AU169" s="248" t="s">
        <v>86</v>
      </c>
      <c r="AV169" s="13" t="s">
        <v>86</v>
      </c>
      <c r="AW169" s="13" t="s">
        <v>33</v>
      </c>
      <c r="AX169" s="13" t="s">
        <v>76</v>
      </c>
      <c r="AY169" s="248" t="s">
        <v>132</v>
      </c>
    </row>
    <row r="170" s="14" customFormat="1">
      <c r="A170" s="14"/>
      <c r="B170" s="249"/>
      <c r="C170" s="250"/>
      <c r="D170" s="233" t="s">
        <v>144</v>
      </c>
      <c r="E170" s="251" t="s">
        <v>1</v>
      </c>
      <c r="F170" s="252" t="s">
        <v>474</v>
      </c>
      <c r="G170" s="250"/>
      <c r="H170" s="251" t="s">
        <v>1</v>
      </c>
      <c r="I170" s="253"/>
      <c r="J170" s="250"/>
      <c r="K170" s="250"/>
      <c r="L170" s="254"/>
      <c r="M170" s="255"/>
      <c r="N170" s="256"/>
      <c r="O170" s="256"/>
      <c r="P170" s="256"/>
      <c r="Q170" s="256"/>
      <c r="R170" s="256"/>
      <c r="S170" s="256"/>
      <c r="T170" s="257"/>
      <c r="U170" s="14"/>
      <c r="V170" s="14"/>
      <c r="W170" s="14"/>
      <c r="X170" s="14"/>
      <c r="Y170" s="14"/>
      <c r="Z170" s="14"/>
      <c r="AA170" s="14"/>
      <c r="AB170" s="14"/>
      <c r="AC170" s="14"/>
      <c r="AD170" s="14"/>
      <c r="AE170" s="14"/>
      <c r="AT170" s="258" t="s">
        <v>144</v>
      </c>
      <c r="AU170" s="258" t="s">
        <v>86</v>
      </c>
      <c r="AV170" s="14" t="s">
        <v>84</v>
      </c>
      <c r="AW170" s="14" t="s">
        <v>33</v>
      </c>
      <c r="AX170" s="14" t="s">
        <v>76</v>
      </c>
      <c r="AY170" s="258" t="s">
        <v>132</v>
      </c>
    </row>
    <row r="171" s="13" customFormat="1">
      <c r="A171" s="13"/>
      <c r="B171" s="238"/>
      <c r="C171" s="239"/>
      <c r="D171" s="233" t="s">
        <v>144</v>
      </c>
      <c r="E171" s="240" t="s">
        <v>1</v>
      </c>
      <c r="F171" s="241" t="s">
        <v>475</v>
      </c>
      <c r="G171" s="239"/>
      <c r="H171" s="242">
        <v>0.089999999999999997</v>
      </c>
      <c r="I171" s="243"/>
      <c r="J171" s="239"/>
      <c r="K171" s="239"/>
      <c r="L171" s="244"/>
      <c r="M171" s="245"/>
      <c r="N171" s="246"/>
      <c r="O171" s="246"/>
      <c r="P171" s="246"/>
      <c r="Q171" s="246"/>
      <c r="R171" s="246"/>
      <c r="S171" s="246"/>
      <c r="T171" s="247"/>
      <c r="U171" s="13"/>
      <c r="V171" s="13"/>
      <c r="W171" s="13"/>
      <c r="X171" s="13"/>
      <c r="Y171" s="13"/>
      <c r="Z171" s="13"/>
      <c r="AA171" s="13"/>
      <c r="AB171" s="13"/>
      <c r="AC171" s="13"/>
      <c r="AD171" s="13"/>
      <c r="AE171" s="13"/>
      <c r="AT171" s="248" t="s">
        <v>144</v>
      </c>
      <c r="AU171" s="248" t="s">
        <v>86</v>
      </c>
      <c r="AV171" s="13" t="s">
        <v>86</v>
      </c>
      <c r="AW171" s="13" t="s">
        <v>33</v>
      </c>
      <c r="AX171" s="13" t="s">
        <v>76</v>
      </c>
      <c r="AY171" s="248" t="s">
        <v>132</v>
      </c>
    </row>
    <row r="172" s="14" customFormat="1">
      <c r="A172" s="14"/>
      <c r="B172" s="249"/>
      <c r="C172" s="250"/>
      <c r="D172" s="233" t="s">
        <v>144</v>
      </c>
      <c r="E172" s="251" t="s">
        <v>1</v>
      </c>
      <c r="F172" s="252" t="s">
        <v>476</v>
      </c>
      <c r="G172" s="250"/>
      <c r="H172" s="251" t="s">
        <v>1</v>
      </c>
      <c r="I172" s="253"/>
      <c r="J172" s="250"/>
      <c r="K172" s="250"/>
      <c r="L172" s="254"/>
      <c r="M172" s="255"/>
      <c r="N172" s="256"/>
      <c r="O172" s="256"/>
      <c r="P172" s="256"/>
      <c r="Q172" s="256"/>
      <c r="R172" s="256"/>
      <c r="S172" s="256"/>
      <c r="T172" s="257"/>
      <c r="U172" s="14"/>
      <c r="V172" s="14"/>
      <c r="W172" s="14"/>
      <c r="X172" s="14"/>
      <c r="Y172" s="14"/>
      <c r="Z172" s="14"/>
      <c r="AA172" s="14"/>
      <c r="AB172" s="14"/>
      <c r="AC172" s="14"/>
      <c r="AD172" s="14"/>
      <c r="AE172" s="14"/>
      <c r="AT172" s="258" t="s">
        <v>144</v>
      </c>
      <c r="AU172" s="258" t="s">
        <v>86</v>
      </c>
      <c r="AV172" s="14" t="s">
        <v>84</v>
      </c>
      <c r="AW172" s="14" t="s">
        <v>33</v>
      </c>
      <c r="AX172" s="14" t="s">
        <v>76</v>
      </c>
      <c r="AY172" s="258" t="s">
        <v>132</v>
      </c>
    </row>
    <row r="173" s="13" customFormat="1">
      <c r="A173" s="13"/>
      <c r="B173" s="238"/>
      <c r="C173" s="239"/>
      <c r="D173" s="233" t="s">
        <v>144</v>
      </c>
      <c r="E173" s="240" t="s">
        <v>1</v>
      </c>
      <c r="F173" s="241" t="s">
        <v>477</v>
      </c>
      <c r="G173" s="239"/>
      <c r="H173" s="242">
        <v>0.091999999999999998</v>
      </c>
      <c r="I173" s="243"/>
      <c r="J173" s="239"/>
      <c r="K173" s="239"/>
      <c r="L173" s="244"/>
      <c r="M173" s="245"/>
      <c r="N173" s="246"/>
      <c r="O173" s="246"/>
      <c r="P173" s="246"/>
      <c r="Q173" s="246"/>
      <c r="R173" s="246"/>
      <c r="S173" s="246"/>
      <c r="T173" s="247"/>
      <c r="U173" s="13"/>
      <c r="V173" s="13"/>
      <c r="W173" s="13"/>
      <c r="X173" s="13"/>
      <c r="Y173" s="13"/>
      <c r="Z173" s="13"/>
      <c r="AA173" s="13"/>
      <c r="AB173" s="13"/>
      <c r="AC173" s="13"/>
      <c r="AD173" s="13"/>
      <c r="AE173" s="13"/>
      <c r="AT173" s="248" t="s">
        <v>144</v>
      </c>
      <c r="AU173" s="248" t="s">
        <v>86</v>
      </c>
      <c r="AV173" s="13" t="s">
        <v>86</v>
      </c>
      <c r="AW173" s="13" t="s">
        <v>33</v>
      </c>
      <c r="AX173" s="13" t="s">
        <v>76</v>
      </c>
      <c r="AY173" s="248" t="s">
        <v>132</v>
      </c>
    </row>
    <row r="174" s="14" customFormat="1">
      <c r="A174" s="14"/>
      <c r="B174" s="249"/>
      <c r="C174" s="250"/>
      <c r="D174" s="233" t="s">
        <v>144</v>
      </c>
      <c r="E174" s="251" t="s">
        <v>1</v>
      </c>
      <c r="F174" s="252" t="s">
        <v>478</v>
      </c>
      <c r="G174" s="250"/>
      <c r="H174" s="251" t="s">
        <v>1</v>
      </c>
      <c r="I174" s="253"/>
      <c r="J174" s="250"/>
      <c r="K174" s="250"/>
      <c r="L174" s="254"/>
      <c r="M174" s="255"/>
      <c r="N174" s="256"/>
      <c r="O174" s="256"/>
      <c r="P174" s="256"/>
      <c r="Q174" s="256"/>
      <c r="R174" s="256"/>
      <c r="S174" s="256"/>
      <c r="T174" s="257"/>
      <c r="U174" s="14"/>
      <c r="V174" s="14"/>
      <c r="W174" s="14"/>
      <c r="X174" s="14"/>
      <c r="Y174" s="14"/>
      <c r="Z174" s="14"/>
      <c r="AA174" s="14"/>
      <c r="AB174" s="14"/>
      <c r="AC174" s="14"/>
      <c r="AD174" s="14"/>
      <c r="AE174" s="14"/>
      <c r="AT174" s="258" t="s">
        <v>144</v>
      </c>
      <c r="AU174" s="258" t="s">
        <v>86</v>
      </c>
      <c r="AV174" s="14" t="s">
        <v>84</v>
      </c>
      <c r="AW174" s="14" t="s">
        <v>33</v>
      </c>
      <c r="AX174" s="14" t="s">
        <v>76</v>
      </c>
      <c r="AY174" s="258" t="s">
        <v>132</v>
      </c>
    </row>
    <row r="175" s="13" customFormat="1">
      <c r="A175" s="13"/>
      <c r="B175" s="238"/>
      <c r="C175" s="239"/>
      <c r="D175" s="233" t="s">
        <v>144</v>
      </c>
      <c r="E175" s="240" t="s">
        <v>1</v>
      </c>
      <c r="F175" s="241" t="s">
        <v>479</v>
      </c>
      <c r="G175" s="239"/>
      <c r="H175" s="242">
        <v>0.027</v>
      </c>
      <c r="I175" s="243"/>
      <c r="J175" s="239"/>
      <c r="K175" s="239"/>
      <c r="L175" s="244"/>
      <c r="M175" s="245"/>
      <c r="N175" s="246"/>
      <c r="O175" s="246"/>
      <c r="P175" s="246"/>
      <c r="Q175" s="246"/>
      <c r="R175" s="246"/>
      <c r="S175" s="246"/>
      <c r="T175" s="247"/>
      <c r="U175" s="13"/>
      <c r="V175" s="13"/>
      <c r="W175" s="13"/>
      <c r="X175" s="13"/>
      <c r="Y175" s="13"/>
      <c r="Z175" s="13"/>
      <c r="AA175" s="13"/>
      <c r="AB175" s="13"/>
      <c r="AC175" s="13"/>
      <c r="AD175" s="13"/>
      <c r="AE175" s="13"/>
      <c r="AT175" s="248" t="s">
        <v>144</v>
      </c>
      <c r="AU175" s="248" t="s">
        <v>86</v>
      </c>
      <c r="AV175" s="13" t="s">
        <v>86</v>
      </c>
      <c r="AW175" s="13" t="s">
        <v>33</v>
      </c>
      <c r="AX175" s="13" t="s">
        <v>76</v>
      </c>
      <c r="AY175" s="248" t="s">
        <v>132</v>
      </c>
    </row>
    <row r="176" s="15" customFormat="1">
      <c r="A176" s="15"/>
      <c r="B176" s="259"/>
      <c r="C176" s="260"/>
      <c r="D176" s="233" t="s">
        <v>144</v>
      </c>
      <c r="E176" s="261" t="s">
        <v>93</v>
      </c>
      <c r="F176" s="262" t="s">
        <v>159</v>
      </c>
      <c r="G176" s="260"/>
      <c r="H176" s="263">
        <v>0.93700000000000006</v>
      </c>
      <c r="I176" s="264"/>
      <c r="J176" s="260"/>
      <c r="K176" s="260"/>
      <c r="L176" s="265"/>
      <c r="M176" s="266"/>
      <c r="N176" s="267"/>
      <c r="O176" s="267"/>
      <c r="P176" s="267"/>
      <c r="Q176" s="267"/>
      <c r="R176" s="267"/>
      <c r="S176" s="267"/>
      <c r="T176" s="268"/>
      <c r="U176" s="15"/>
      <c r="V176" s="15"/>
      <c r="W176" s="15"/>
      <c r="X176" s="15"/>
      <c r="Y176" s="15"/>
      <c r="Z176" s="15"/>
      <c r="AA176" s="15"/>
      <c r="AB176" s="15"/>
      <c r="AC176" s="15"/>
      <c r="AD176" s="15"/>
      <c r="AE176" s="15"/>
      <c r="AT176" s="269" t="s">
        <v>144</v>
      </c>
      <c r="AU176" s="269" t="s">
        <v>86</v>
      </c>
      <c r="AV176" s="15" t="s">
        <v>140</v>
      </c>
      <c r="AW176" s="15" t="s">
        <v>33</v>
      </c>
      <c r="AX176" s="15" t="s">
        <v>84</v>
      </c>
      <c r="AY176" s="269" t="s">
        <v>132</v>
      </c>
    </row>
    <row r="177" s="2" customFormat="1" ht="16.5" customHeight="1">
      <c r="A177" s="39"/>
      <c r="B177" s="40"/>
      <c r="C177" s="220" t="s">
        <v>209</v>
      </c>
      <c r="D177" s="220" t="s">
        <v>135</v>
      </c>
      <c r="E177" s="221" t="s">
        <v>210</v>
      </c>
      <c r="F177" s="222" t="s">
        <v>211</v>
      </c>
      <c r="G177" s="223" t="s">
        <v>138</v>
      </c>
      <c r="H177" s="224">
        <v>0.26500000000000001</v>
      </c>
      <c r="I177" s="225"/>
      <c r="J177" s="226">
        <f>ROUND(I177*H177,2)</f>
        <v>0</v>
      </c>
      <c r="K177" s="222" t="s">
        <v>139</v>
      </c>
      <c r="L177" s="45"/>
      <c r="M177" s="227" t="s">
        <v>1</v>
      </c>
      <c r="N177" s="228" t="s">
        <v>41</v>
      </c>
      <c r="O177" s="92"/>
      <c r="P177" s="229">
        <f>O177*H177</f>
        <v>0</v>
      </c>
      <c r="Q177" s="229">
        <v>0</v>
      </c>
      <c r="R177" s="229">
        <f>Q177*H177</f>
        <v>0</v>
      </c>
      <c r="S177" s="229">
        <v>0</v>
      </c>
      <c r="T177" s="230">
        <f>S177*H177</f>
        <v>0</v>
      </c>
      <c r="U177" s="39"/>
      <c r="V177" s="39"/>
      <c r="W177" s="39"/>
      <c r="X177" s="39"/>
      <c r="Y177" s="39"/>
      <c r="Z177" s="39"/>
      <c r="AA177" s="39"/>
      <c r="AB177" s="39"/>
      <c r="AC177" s="39"/>
      <c r="AD177" s="39"/>
      <c r="AE177" s="39"/>
      <c r="AR177" s="231" t="s">
        <v>140</v>
      </c>
      <c r="AT177" s="231" t="s">
        <v>135</v>
      </c>
      <c r="AU177" s="231" t="s">
        <v>86</v>
      </c>
      <c r="AY177" s="18" t="s">
        <v>132</v>
      </c>
      <c r="BE177" s="232">
        <f>IF(N177="základní",J177,0)</f>
        <v>0</v>
      </c>
      <c r="BF177" s="232">
        <f>IF(N177="snížená",J177,0)</f>
        <v>0</v>
      </c>
      <c r="BG177" s="232">
        <f>IF(N177="zákl. přenesená",J177,0)</f>
        <v>0</v>
      </c>
      <c r="BH177" s="232">
        <f>IF(N177="sníž. přenesená",J177,0)</f>
        <v>0</v>
      </c>
      <c r="BI177" s="232">
        <f>IF(N177="nulová",J177,0)</f>
        <v>0</v>
      </c>
      <c r="BJ177" s="18" t="s">
        <v>84</v>
      </c>
      <c r="BK177" s="232">
        <f>ROUND(I177*H177,2)</f>
        <v>0</v>
      </c>
      <c r="BL177" s="18" t="s">
        <v>140</v>
      </c>
      <c r="BM177" s="231" t="s">
        <v>480</v>
      </c>
    </row>
    <row r="178" s="2" customFormat="1">
      <c r="A178" s="39"/>
      <c r="B178" s="40"/>
      <c r="C178" s="41"/>
      <c r="D178" s="233" t="s">
        <v>142</v>
      </c>
      <c r="E178" s="41"/>
      <c r="F178" s="234" t="s">
        <v>213</v>
      </c>
      <c r="G178" s="41"/>
      <c r="H178" s="41"/>
      <c r="I178" s="235"/>
      <c r="J178" s="41"/>
      <c r="K178" s="41"/>
      <c r="L178" s="45"/>
      <c r="M178" s="236"/>
      <c r="N178" s="237"/>
      <c r="O178" s="92"/>
      <c r="P178" s="92"/>
      <c r="Q178" s="92"/>
      <c r="R178" s="92"/>
      <c r="S178" s="92"/>
      <c r="T178" s="93"/>
      <c r="U178" s="39"/>
      <c r="V178" s="39"/>
      <c r="W178" s="39"/>
      <c r="X178" s="39"/>
      <c r="Y178" s="39"/>
      <c r="Z178" s="39"/>
      <c r="AA178" s="39"/>
      <c r="AB178" s="39"/>
      <c r="AC178" s="39"/>
      <c r="AD178" s="39"/>
      <c r="AE178" s="39"/>
      <c r="AT178" s="18" t="s">
        <v>142</v>
      </c>
      <c r="AU178" s="18" t="s">
        <v>86</v>
      </c>
    </row>
    <row r="179" s="2" customFormat="1">
      <c r="A179" s="39"/>
      <c r="B179" s="40"/>
      <c r="C179" s="41"/>
      <c r="D179" s="233" t="s">
        <v>204</v>
      </c>
      <c r="E179" s="41"/>
      <c r="F179" s="270" t="s">
        <v>205</v>
      </c>
      <c r="G179" s="41"/>
      <c r="H179" s="41"/>
      <c r="I179" s="235"/>
      <c r="J179" s="41"/>
      <c r="K179" s="41"/>
      <c r="L179" s="45"/>
      <c r="M179" s="236"/>
      <c r="N179" s="237"/>
      <c r="O179" s="92"/>
      <c r="P179" s="92"/>
      <c r="Q179" s="92"/>
      <c r="R179" s="92"/>
      <c r="S179" s="92"/>
      <c r="T179" s="93"/>
      <c r="U179" s="39"/>
      <c r="V179" s="39"/>
      <c r="W179" s="39"/>
      <c r="X179" s="39"/>
      <c r="Y179" s="39"/>
      <c r="Z179" s="39"/>
      <c r="AA179" s="39"/>
      <c r="AB179" s="39"/>
      <c r="AC179" s="39"/>
      <c r="AD179" s="39"/>
      <c r="AE179" s="39"/>
      <c r="AT179" s="18" t="s">
        <v>204</v>
      </c>
      <c r="AU179" s="18" t="s">
        <v>86</v>
      </c>
    </row>
    <row r="180" s="14" customFormat="1">
      <c r="A180" s="14"/>
      <c r="B180" s="249"/>
      <c r="C180" s="250"/>
      <c r="D180" s="233" t="s">
        <v>144</v>
      </c>
      <c r="E180" s="251" t="s">
        <v>1</v>
      </c>
      <c r="F180" s="252" t="s">
        <v>214</v>
      </c>
      <c r="G180" s="250"/>
      <c r="H180" s="251" t="s">
        <v>1</v>
      </c>
      <c r="I180" s="253"/>
      <c r="J180" s="250"/>
      <c r="K180" s="250"/>
      <c r="L180" s="254"/>
      <c r="M180" s="255"/>
      <c r="N180" s="256"/>
      <c r="O180" s="256"/>
      <c r="P180" s="256"/>
      <c r="Q180" s="256"/>
      <c r="R180" s="256"/>
      <c r="S180" s="256"/>
      <c r="T180" s="257"/>
      <c r="U180" s="14"/>
      <c r="V180" s="14"/>
      <c r="W180" s="14"/>
      <c r="X180" s="14"/>
      <c r="Y180" s="14"/>
      <c r="Z180" s="14"/>
      <c r="AA180" s="14"/>
      <c r="AB180" s="14"/>
      <c r="AC180" s="14"/>
      <c r="AD180" s="14"/>
      <c r="AE180" s="14"/>
      <c r="AT180" s="258" t="s">
        <v>144</v>
      </c>
      <c r="AU180" s="258" t="s">
        <v>86</v>
      </c>
      <c r="AV180" s="14" t="s">
        <v>84</v>
      </c>
      <c r="AW180" s="14" t="s">
        <v>33</v>
      </c>
      <c r="AX180" s="14" t="s">
        <v>76</v>
      </c>
      <c r="AY180" s="258" t="s">
        <v>132</v>
      </c>
    </row>
    <row r="181" s="14" customFormat="1">
      <c r="A181" s="14"/>
      <c r="B181" s="249"/>
      <c r="C181" s="250"/>
      <c r="D181" s="233" t="s">
        <v>144</v>
      </c>
      <c r="E181" s="251" t="s">
        <v>1</v>
      </c>
      <c r="F181" s="252" t="s">
        <v>481</v>
      </c>
      <c r="G181" s="250"/>
      <c r="H181" s="251" t="s">
        <v>1</v>
      </c>
      <c r="I181" s="253"/>
      <c r="J181" s="250"/>
      <c r="K181" s="250"/>
      <c r="L181" s="254"/>
      <c r="M181" s="255"/>
      <c r="N181" s="256"/>
      <c r="O181" s="256"/>
      <c r="P181" s="256"/>
      <c r="Q181" s="256"/>
      <c r="R181" s="256"/>
      <c r="S181" s="256"/>
      <c r="T181" s="257"/>
      <c r="U181" s="14"/>
      <c r="V181" s="14"/>
      <c r="W181" s="14"/>
      <c r="X181" s="14"/>
      <c r="Y181" s="14"/>
      <c r="Z181" s="14"/>
      <c r="AA181" s="14"/>
      <c r="AB181" s="14"/>
      <c r="AC181" s="14"/>
      <c r="AD181" s="14"/>
      <c r="AE181" s="14"/>
      <c r="AT181" s="258" t="s">
        <v>144</v>
      </c>
      <c r="AU181" s="258" t="s">
        <v>86</v>
      </c>
      <c r="AV181" s="14" t="s">
        <v>84</v>
      </c>
      <c r="AW181" s="14" t="s">
        <v>33</v>
      </c>
      <c r="AX181" s="14" t="s">
        <v>76</v>
      </c>
      <c r="AY181" s="258" t="s">
        <v>132</v>
      </c>
    </row>
    <row r="182" s="13" customFormat="1">
      <c r="A182" s="13"/>
      <c r="B182" s="238"/>
      <c r="C182" s="239"/>
      <c r="D182" s="233" t="s">
        <v>144</v>
      </c>
      <c r="E182" s="240" t="s">
        <v>1</v>
      </c>
      <c r="F182" s="241" t="s">
        <v>482</v>
      </c>
      <c r="G182" s="239"/>
      <c r="H182" s="242">
        <v>0.016</v>
      </c>
      <c r="I182" s="243"/>
      <c r="J182" s="239"/>
      <c r="K182" s="239"/>
      <c r="L182" s="244"/>
      <c r="M182" s="245"/>
      <c r="N182" s="246"/>
      <c r="O182" s="246"/>
      <c r="P182" s="246"/>
      <c r="Q182" s="246"/>
      <c r="R182" s="246"/>
      <c r="S182" s="246"/>
      <c r="T182" s="247"/>
      <c r="U182" s="13"/>
      <c r="V182" s="13"/>
      <c r="W182" s="13"/>
      <c r="X182" s="13"/>
      <c r="Y182" s="13"/>
      <c r="Z182" s="13"/>
      <c r="AA182" s="13"/>
      <c r="AB182" s="13"/>
      <c r="AC182" s="13"/>
      <c r="AD182" s="13"/>
      <c r="AE182" s="13"/>
      <c r="AT182" s="248" t="s">
        <v>144</v>
      </c>
      <c r="AU182" s="248" t="s">
        <v>86</v>
      </c>
      <c r="AV182" s="13" t="s">
        <v>86</v>
      </c>
      <c r="AW182" s="13" t="s">
        <v>33</v>
      </c>
      <c r="AX182" s="13" t="s">
        <v>76</v>
      </c>
      <c r="AY182" s="248" t="s">
        <v>132</v>
      </c>
    </row>
    <row r="183" s="14" customFormat="1">
      <c r="A183" s="14"/>
      <c r="B183" s="249"/>
      <c r="C183" s="250"/>
      <c r="D183" s="233" t="s">
        <v>144</v>
      </c>
      <c r="E183" s="251" t="s">
        <v>1</v>
      </c>
      <c r="F183" s="252" t="s">
        <v>483</v>
      </c>
      <c r="G183" s="250"/>
      <c r="H183" s="251" t="s">
        <v>1</v>
      </c>
      <c r="I183" s="253"/>
      <c r="J183" s="250"/>
      <c r="K183" s="250"/>
      <c r="L183" s="254"/>
      <c r="M183" s="255"/>
      <c r="N183" s="256"/>
      <c r="O183" s="256"/>
      <c r="P183" s="256"/>
      <c r="Q183" s="256"/>
      <c r="R183" s="256"/>
      <c r="S183" s="256"/>
      <c r="T183" s="257"/>
      <c r="U183" s="14"/>
      <c r="V183" s="14"/>
      <c r="W183" s="14"/>
      <c r="X183" s="14"/>
      <c r="Y183" s="14"/>
      <c r="Z183" s="14"/>
      <c r="AA183" s="14"/>
      <c r="AB183" s="14"/>
      <c r="AC183" s="14"/>
      <c r="AD183" s="14"/>
      <c r="AE183" s="14"/>
      <c r="AT183" s="258" t="s">
        <v>144</v>
      </c>
      <c r="AU183" s="258" t="s">
        <v>86</v>
      </c>
      <c r="AV183" s="14" t="s">
        <v>84</v>
      </c>
      <c r="AW183" s="14" t="s">
        <v>33</v>
      </c>
      <c r="AX183" s="14" t="s">
        <v>76</v>
      </c>
      <c r="AY183" s="258" t="s">
        <v>132</v>
      </c>
    </row>
    <row r="184" s="13" customFormat="1">
      <c r="A184" s="13"/>
      <c r="B184" s="238"/>
      <c r="C184" s="239"/>
      <c r="D184" s="233" t="s">
        <v>144</v>
      </c>
      <c r="E184" s="240" t="s">
        <v>1</v>
      </c>
      <c r="F184" s="241" t="s">
        <v>484</v>
      </c>
      <c r="G184" s="239"/>
      <c r="H184" s="242">
        <v>0.02</v>
      </c>
      <c r="I184" s="243"/>
      <c r="J184" s="239"/>
      <c r="K184" s="239"/>
      <c r="L184" s="244"/>
      <c r="M184" s="245"/>
      <c r="N184" s="246"/>
      <c r="O184" s="246"/>
      <c r="P184" s="246"/>
      <c r="Q184" s="246"/>
      <c r="R184" s="246"/>
      <c r="S184" s="246"/>
      <c r="T184" s="247"/>
      <c r="U184" s="13"/>
      <c r="V184" s="13"/>
      <c r="W184" s="13"/>
      <c r="X184" s="13"/>
      <c r="Y184" s="13"/>
      <c r="Z184" s="13"/>
      <c r="AA184" s="13"/>
      <c r="AB184" s="13"/>
      <c r="AC184" s="13"/>
      <c r="AD184" s="13"/>
      <c r="AE184" s="13"/>
      <c r="AT184" s="248" t="s">
        <v>144</v>
      </c>
      <c r="AU184" s="248" t="s">
        <v>86</v>
      </c>
      <c r="AV184" s="13" t="s">
        <v>86</v>
      </c>
      <c r="AW184" s="13" t="s">
        <v>33</v>
      </c>
      <c r="AX184" s="13" t="s">
        <v>76</v>
      </c>
      <c r="AY184" s="248" t="s">
        <v>132</v>
      </c>
    </row>
    <row r="185" s="14" customFormat="1">
      <c r="A185" s="14"/>
      <c r="B185" s="249"/>
      <c r="C185" s="250"/>
      <c r="D185" s="233" t="s">
        <v>144</v>
      </c>
      <c r="E185" s="251" t="s">
        <v>1</v>
      </c>
      <c r="F185" s="252" t="s">
        <v>485</v>
      </c>
      <c r="G185" s="250"/>
      <c r="H185" s="251" t="s">
        <v>1</v>
      </c>
      <c r="I185" s="253"/>
      <c r="J185" s="250"/>
      <c r="K185" s="250"/>
      <c r="L185" s="254"/>
      <c r="M185" s="255"/>
      <c r="N185" s="256"/>
      <c r="O185" s="256"/>
      <c r="P185" s="256"/>
      <c r="Q185" s="256"/>
      <c r="R185" s="256"/>
      <c r="S185" s="256"/>
      <c r="T185" s="257"/>
      <c r="U185" s="14"/>
      <c r="V185" s="14"/>
      <c r="W185" s="14"/>
      <c r="X185" s="14"/>
      <c r="Y185" s="14"/>
      <c r="Z185" s="14"/>
      <c r="AA185" s="14"/>
      <c r="AB185" s="14"/>
      <c r="AC185" s="14"/>
      <c r="AD185" s="14"/>
      <c r="AE185" s="14"/>
      <c r="AT185" s="258" t="s">
        <v>144</v>
      </c>
      <c r="AU185" s="258" t="s">
        <v>86</v>
      </c>
      <c r="AV185" s="14" t="s">
        <v>84</v>
      </c>
      <c r="AW185" s="14" t="s">
        <v>33</v>
      </c>
      <c r="AX185" s="14" t="s">
        <v>76</v>
      </c>
      <c r="AY185" s="258" t="s">
        <v>132</v>
      </c>
    </row>
    <row r="186" s="13" customFormat="1">
      <c r="A186" s="13"/>
      <c r="B186" s="238"/>
      <c r="C186" s="239"/>
      <c r="D186" s="233" t="s">
        <v>144</v>
      </c>
      <c r="E186" s="240" t="s">
        <v>1</v>
      </c>
      <c r="F186" s="241" t="s">
        <v>486</v>
      </c>
      <c r="G186" s="239"/>
      <c r="H186" s="242">
        <v>0.13600000000000001</v>
      </c>
      <c r="I186" s="243"/>
      <c r="J186" s="239"/>
      <c r="K186" s="239"/>
      <c r="L186" s="244"/>
      <c r="M186" s="245"/>
      <c r="N186" s="246"/>
      <c r="O186" s="246"/>
      <c r="P186" s="246"/>
      <c r="Q186" s="246"/>
      <c r="R186" s="246"/>
      <c r="S186" s="246"/>
      <c r="T186" s="247"/>
      <c r="U186" s="13"/>
      <c r="V186" s="13"/>
      <c r="W186" s="13"/>
      <c r="X186" s="13"/>
      <c r="Y186" s="13"/>
      <c r="Z186" s="13"/>
      <c r="AA186" s="13"/>
      <c r="AB186" s="13"/>
      <c r="AC186" s="13"/>
      <c r="AD186" s="13"/>
      <c r="AE186" s="13"/>
      <c r="AT186" s="248" t="s">
        <v>144</v>
      </c>
      <c r="AU186" s="248" t="s">
        <v>86</v>
      </c>
      <c r="AV186" s="13" t="s">
        <v>86</v>
      </c>
      <c r="AW186" s="13" t="s">
        <v>33</v>
      </c>
      <c r="AX186" s="13" t="s">
        <v>76</v>
      </c>
      <c r="AY186" s="248" t="s">
        <v>132</v>
      </c>
    </row>
    <row r="187" s="14" customFormat="1">
      <c r="A187" s="14"/>
      <c r="B187" s="249"/>
      <c r="C187" s="250"/>
      <c r="D187" s="233" t="s">
        <v>144</v>
      </c>
      <c r="E187" s="251" t="s">
        <v>1</v>
      </c>
      <c r="F187" s="252" t="s">
        <v>487</v>
      </c>
      <c r="G187" s="250"/>
      <c r="H187" s="251" t="s">
        <v>1</v>
      </c>
      <c r="I187" s="253"/>
      <c r="J187" s="250"/>
      <c r="K187" s="250"/>
      <c r="L187" s="254"/>
      <c r="M187" s="255"/>
      <c r="N187" s="256"/>
      <c r="O187" s="256"/>
      <c r="P187" s="256"/>
      <c r="Q187" s="256"/>
      <c r="R187" s="256"/>
      <c r="S187" s="256"/>
      <c r="T187" s="257"/>
      <c r="U187" s="14"/>
      <c r="V187" s="14"/>
      <c r="W187" s="14"/>
      <c r="X187" s="14"/>
      <c r="Y187" s="14"/>
      <c r="Z187" s="14"/>
      <c r="AA187" s="14"/>
      <c r="AB187" s="14"/>
      <c r="AC187" s="14"/>
      <c r="AD187" s="14"/>
      <c r="AE187" s="14"/>
      <c r="AT187" s="258" t="s">
        <v>144</v>
      </c>
      <c r="AU187" s="258" t="s">
        <v>86</v>
      </c>
      <c r="AV187" s="14" t="s">
        <v>84</v>
      </c>
      <c r="AW187" s="14" t="s">
        <v>33</v>
      </c>
      <c r="AX187" s="14" t="s">
        <v>76</v>
      </c>
      <c r="AY187" s="258" t="s">
        <v>132</v>
      </c>
    </row>
    <row r="188" s="13" customFormat="1">
      <c r="A188" s="13"/>
      <c r="B188" s="238"/>
      <c r="C188" s="239"/>
      <c r="D188" s="233" t="s">
        <v>144</v>
      </c>
      <c r="E188" s="240" t="s">
        <v>1</v>
      </c>
      <c r="F188" s="241" t="s">
        <v>488</v>
      </c>
      <c r="G188" s="239"/>
      <c r="H188" s="242">
        <v>0.092999999999999999</v>
      </c>
      <c r="I188" s="243"/>
      <c r="J188" s="239"/>
      <c r="K188" s="239"/>
      <c r="L188" s="244"/>
      <c r="M188" s="245"/>
      <c r="N188" s="246"/>
      <c r="O188" s="246"/>
      <c r="P188" s="246"/>
      <c r="Q188" s="246"/>
      <c r="R188" s="246"/>
      <c r="S188" s="246"/>
      <c r="T188" s="247"/>
      <c r="U188" s="13"/>
      <c r="V188" s="13"/>
      <c r="W188" s="13"/>
      <c r="X188" s="13"/>
      <c r="Y188" s="13"/>
      <c r="Z188" s="13"/>
      <c r="AA188" s="13"/>
      <c r="AB188" s="13"/>
      <c r="AC188" s="13"/>
      <c r="AD188" s="13"/>
      <c r="AE188" s="13"/>
      <c r="AT188" s="248" t="s">
        <v>144</v>
      </c>
      <c r="AU188" s="248" t="s">
        <v>86</v>
      </c>
      <c r="AV188" s="13" t="s">
        <v>86</v>
      </c>
      <c r="AW188" s="13" t="s">
        <v>33</v>
      </c>
      <c r="AX188" s="13" t="s">
        <v>76</v>
      </c>
      <c r="AY188" s="248" t="s">
        <v>132</v>
      </c>
    </row>
    <row r="189" s="15" customFormat="1">
      <c r="A189" s="15"/>
      <c r="B189" s="259"/>
      <c r="C189" s="260"/>
      <c r="D189" s="233" t="s">
        <v>144</v>
      </c>
      <c r="E189" s="261" t="s">
        <v>95</v>
      </c>
      <c r="F189" s="262" t="s">
        <v>159</v>
      </c>
      <c r="G189" s="260"/>
      <c r="H189" s="263">
        <v>0.26500000000000001</v>
      </c>
      <c r="I189" s="264"/>
      <c r="J189" s="260"/>
      <c r="K189" s="260"/>
      <c r="L189" s="265"/>
      <c r="M189" s="266"/>
      <c r="N189" s="267"/>
      <c r="O189" s="267"/>
      <c r="P189" s="267"/>
      <c r="Q189" s="267"/>
      <c r="R189" s="267"/>
      <c r="S189" s="267"/>
      <c r="T189" s="268"/>
      <c r="U189" s="15"/>
      <c r="V189" s="15"/>
      <c r="W189" s="15"/>
      <c r="X189" s="15"/>
      <c r="Y189" s="15"/>
      <c r="Z189" s="15"/>
      <c r="AA189" s="15"/>
      <c r="AB189" s="15"/>
      <c r="AC189" s="15"/>
      <c r="AD189" s="15"/>
      <c r="AE189" s="15"/>
      <c r="AT189" s="269" t="s">
        <v>144</v>
      </c>
      <c r="AU189" s="269" t="s">
        <v>86</v>
      </c>
      <c r="AV189" s="15" t="s">
        <v>140</v>
      </c>
      <c r="AW189" s="15" t="s">
        <v>33</v>
      </c>
      <c r="AX189" s="15" t="s">
        <v>84</v>
      </c>
      <c r="AY189" s="269" t="s">
        <v>132</v>
      </c>
    </row>
    <row r="190" s="2" customFormat="1" ht="16.5" customHeight="1">
      <c r="A190" s="39"/>
      <c r="B190" s="40"/>
      <c r="C190" s="220" t="s">
        <v>219</v>
      </c>
      <c r="D190" s="220" t="s">
        <v>135</v>
      </c>
      <c r="E190" s="221" t="s">
        <v>489</v>
      </c>
      <c r="F190" s="222" t="s">
        <v>490</v>
      </c>
      <c r="G190" s="223" t="s">
        <v>245</v>
      </c>
      <c r="H190" s="224">
        <v>95</v>
      </c>
      <c r="I190" s="225"/>
      <c r="J190" s="226">
        <f>ROUND(I190*H190,2)</f>
        <v>0</v>
      </c>
      <c r="K190" s="222" t="s">
        <v>139</v>
      </c>
      <c r="L190" s="45"/>
      <c r="M190" s="227" t="s">
        <v>1</v>
      </c>
      <c r="N190" s="228" t="s">
        <v>41</v>
      </c>
      <c r="O190" s="92"/>
      <c r="P190" s="229">
        <f>O190*H190</f>
        <v>0</v>
      </c>
      <c r="Q190" s="229">
        <v>0</v>
      </c>
      <c r="R190" s="229">
        <f>Q190*H190</f>
        <v>0</v>
      </c>
      <c r="S190" s="229">
        <v>0</v>
      </c>
      <c r="T190" s="230">
        <f>S190*H190</f>
        <v>0</v>
      </c>
      <c r="U190" s="39"/>
      <c r="V190" s="39"/>
      <c r="W190" s="39"/>
      <c r="X190" s="39"/>
      <c r="Y190" s="39"/>
      <c r="Z190" s="39"/>
      <c r="AA190" s="39"/>
      <c r="AB190" s="39"/>
      <c r="AC190" s="39"/>
      <c r="AD190" s="39"/>
      <c r="AE190" s="39"/>
      <c r="AR190" s="231" t="s">
        <v>140</v>
      </c>
      <c r="AT190" s="231" t="s">
        <v>135</v>
      </c>
      <c r="AU190" s="231" t="s">
        <v>86</v>
      </c>
      <c r="AY190" s="18" t="s">
        <v>132</v>
      </c>
      <c r="BE190" s="232">
        <f>IF(N190="základní",J190,0)</f>
        <v>0</v>
      </c>
      <c r="BF190" s="232">
        <f>IF(N190="snížená",J190,0)</f>
        <v>0</v>
      </c>
      <c r="BG190" s="232">
        <f>IF(N190="zákl. přenesená",J190,0)</f>
        <v>0</v>
      </c>
      <c r="BH190" s="232">
        <f>IF(N190="sníž. přenesená",J190,0)</f>
        <v>0</v>
      </c>
      <c r="BI190" s="232">
        <f>IF(N190="nulová",J190,0)</f>
        <v>0</v>
      </c>
      <c r="BJ190" s="18" t="s">
        <v>84</v>
      </c>
      <c r="BK190" s="232">
        <f>ROUND(I190*H190,2)</f>
        <v>0</v>
      </c>
      <c r="BL190" s="18" t="s">
        <v>140</v>
      </c>
      <c r="BM190" s="231" t="s">
        <v>491</v>
      </c>
    </row>
    <row r="191" s="2" customFormat="1">
      <c r="A191" s="39"/>
      <c r="B191" s="40"/>
      <c r="C191" s="41"/>
      <c r="D191" s="233" t="s">
        <v>142</v>
      </c>
      <c r="E191" s="41"/>
      <c r="F191" s="234" t="s">
        <v>492</v>
      </c>
      <c r="G191" s="41"/>
      <c r="H191" s="41"/>
      <c r="I191" s="235"/>
      <c r="J191" s="41"/>
      <c r="K191" s="41"/>
      <c r="L191" s="45"/>
      <c r="M191" s="236"/>
      <c r="N191" s="237"/>
      <c r="O191" s="92"/>
      <c r="P191" s="92"/>
      <c r="Q191" s="92"/>
      <c r="R191" s="92"/>
      <c r="S191" s="92"/>
      <c r="T191" s="93"/>
      <c r="U191" s="39"/>
      <c r="V191" s="39"/>
      <c r="W191" s="39"/>
      <c r="X191" s="39"/>
      <c r="Y191" s="39"/>
      <c r="Z191" s="39"/>
      <c r="AA191" s="39"/>
      <c r="AB191" s="39"/>
      <c r="AC191" s="39"/>
      <c r="AD191" s="39"/>
      <c r="AE191" s="39"/>
      <c r="AT191" s="18" t="s">
        <v>142</v>
      </c>
      <c r="AU191" s="18" t="s">
        <v>86</v>
      </c>
    </row>
    <row r="192" s="14" customFormat="1">
      <c r="A192" s="14"/>
      <c r="B192" s="249"/>
      <c r="C192" s="250"/>
      <c r="D192" s="233" t="s">
        <v>144</v>
      </c>
      <c r="E192" s="251" t="s">
        <v>1</v>
      </c>
      <c r="F192" s="252" t="s">
        <v>493</v>
      </c>
      <c r="G192" s="250"/>
      <c r="H192" s="251" t="s">
        <v>1</v>
      </c>
      <c r="I192" s="253"/>
      <c r="J192" s="250"/>
      <c r="K192" s="250"/>
      <c r="L192" s="254"/>
      <c r="M192" s="255"/>
      <c r="N192" s="256"/>
      <c r="O192" s="256"/>
      <c r="P192" s="256"/>
      <c r="Q192" s="256"/>
      <c r="R192" s="256"/>
      <c r="S192" s="256"/>
      <c r="T192" s="257"/>
      <c r="U192" s="14"/>
      <c r="V192" s="14"/>
      <c r="W192" s="14"/>
      <c r="X192" s="14"/>
      <c r="Y192" s="14"/>
      <c r="Z192" s="14"/>
      <c r="AA192" s="14"/>
      <c r="AB192" s="14"/>
      <c r="AC192" s="14"/>
      <c r="AD192" s="14"/>
      <c r="AE192" s="14"/>
      <c r="AT192" s="258" t="s">
        <v>144</v>
      </c>
      <c r="AU192" s="258" t="s">
        <v>86</v>
      </c>
      <c r="AV192" s="14" t="s">
        <v>84</v>
      </c>
      <c r="AW192" s="14" t="s">
        <v>33</v>
      </c>
      <c r="AX192" s="14" t="s">
        <v>76</v>
      </c>
      <c r="AY192" s="258" t="s">
        <v>132</v>
      </c>
    </row>
    <row r="193" s="13" customFormat="1">
      <c r="A193" s="13"/>
      <c r="B193" s="238"/>
      <c r="C193" s="239"/>
      <c r="D193" s="233" t="s">
        <v>144</v>
      </c>
      <c r="E193" s="240" t="s">
        <v>441</v>
      </c>
      <c r="F193" s="241" t="s">
        <v>494</v>
      </c>
      <c r="G193" s="239"/>
      <c r="H193" s="242">
        <v>95</v>
      </c>
      <c r="I193" s="243"/>
      <c r="J193" s="239"/>
      <c r="K193" s="239"/>
      <c r="L193" s="244"/>
      <c r="M193" s="245"/>
      <c r="N193" s="246"/>
      <c r="O193" s="246"/>
      <c r="P193" s="246"/>
      <c r="Q193" s="246"/>
      <c r="R193" s="246"/>
      <c r="S193" s="246"/>
      <c r="T193" s="247"/>
      <c r="U193" s="13"/>
      <c r="V193" s="13"/>
      <c r="W193" s="13"/>
      <c r="X193" s="13"/>
      <c r="Y193" s="13"/>
      <c r="Z193" s="13"/>
      <c r="AA193" s="13"/>
      <c r="AB193" s="13"/>
      <c r="AC193" s="13"/>
      <c r="AD193" s="13"/>
      <c r="AE193" s="13"/>
      <c r="AT193" s="248" t="s">
        <v>144</v>
      </c>
      <c r="AU193" s="248" t="s">
        <v>86</v>
      </c>
      <c r="AV193" s="13" t="s">
        <v>86</v>
      </c>
      <c r="AW193" s="13" t="s">
        <v>33</v>
      </c>
      <c r="AX193" s="13" t="s">
        <v>84</v>
      </c>
      <c r="AY193" s="248" t="s">
        <v>132</v>
      </c>
    </row>
    <row r="194" s="2" customFormat="1" ht="16.5" customHeight="1">
      <c r="A194" s="39"/>
      <c r="B194" s="40"/>
      <c r="C194" s="220" t="s">
        <v>227</v>
      </c>
      <c r="D194" s="220" t="s">
        <v>135</v>
      </c>
      <c r="E194" s="221" t="s">
        <v>228</v>
      </c>
      <c r="F194" s="222" t="s">
        <v>229</v>
      </c>
      <c r="G194" s="223" t="s">
        <v>230</v>
      </c>
      <c r="H194" s="224">
        <v>4327.1999999999998</v>
      </c>
      <c r="I194" s="225"/>
      <c r="J194" s="226">
        <f>ROUND(I194*H194,2)</f>
        <v>0</v>
      </c>
      <c r="K194" s="222" t="s">
        <v>139</v>
      </c>
      <c r="L194" s="45"/>
      <c r="M194" s="227" t="s">
        <v>1</v>
      </c>
      <c r="N194" s="228" t="s">
        <v>41</v>
      </c>
      <c r="O194" s="92"/>
      <c r="P194" s="229">
        <f>O194*H194</f>
        <v>0</v>
      </c>
      <c r="Q194" s="229">
        <v>0</v>
      </c>
      <c r="R194" s="229">
        <f>Q194*H194</f>
        <v>0</v>
      </c>
      <c r="S194" s="229">
        <v>0</v>
      </c>
      <c r="T194" s="230">
        <f>S194*H194</f>
        <v>0</v>
      </c>
      <c r="U194" s="39"/>
      <c r="V194" s="39"/>
      <c r="W194" s="39"/>
      <c r="X194" s="39"/>
      <c r="Y194" s="39"/>
      <c r="Z194" s="39"/>
      <c r="AA194" s="39"/>
      <c r="AB194" s="39"/>
      <c r="AC194" s="39"/>
      <c r="AD194" s="39"/>
      <c r="AE194" s="39"/>
      <c r="AR194" s="231" t="s">
        <v>140</v>
      </c>
      <c r="AT194" s="231" t="s">
        <v>135</v>
      </c>
      <c r="AU194" s="231" t="s">
        <v>86</v>
      </c>
      <c r="AY194" s="18" t="s">
        <v>132</v>
      </c>
      <c r="BE194" s="232">
        <f>IF(N194="základní",J194,0)</f>
        <v>0</v>
      </c>
      <c r="BF194" s="232">
        <f>IF(N194="snížená",J194,0)</f>
        <v>0</v>
      </c>
      <c r="BG194" s="232">
        <f>IF(N194="zákl. přenesená",J194,0)</f>
        <v>0</v>
      </c>
      <c r="BH194" s="232">
        <f>IF(N194="sníž. přenesená",J194,0)</f>
        <v>0</v>
      </c>
      <c r="BI194" s="232">
        <f>IF(N194="nulová",J194,0)</f>
        <v>0</v>
      </c>
      <c r="BJ194" s="18" t="s">
        <v>84</v>
      </c>
      <c r="BK194" s="232">
        <f>ROUND(I194*H194,2)</f>
        <v>0</v>
      </c>
      <c r="BL194" s="18" t="s">
        <v>140</v>
      </c>
      <c r="BM194" s="231" t="s">
        <v>495</v>
      </c>
    </row>
    <row r="195" s="2" customFormat="1">
      <c r="A195" s="39"/>
      <c r="B195" s="40"/>
      <c r="C195" s="41"/>
      <c r="D195" s="233" t="s">
        <v>142</v>
      </c>
      <c r="E195" s="41"/>
      <c r="F195" s="234" t="s">
        <v>232</v>
      </c>
      <c r="G195" s="41"/>
      <c r="H195" s="41"/>
      <c r="I195" s="235"/>
      <c r="J195" s="41"/>
      <c r="K195" s="41"/>
      <c r="L195" s="45"/>
      <c r="M195" s="236"/>
      <c r="N195" s="237"/>
      <c r="O195" s="92"/>
      <c r="P195" s="92"/>
      <c r="Q195" s="92"/>
      <c r="R195" s="92"/>
      <c r="S195" s="92"/>
      <c r="T195" s="93"/>
      <c r="U195" s="39"/>
      <c r="V195" s="39"/>
      <c r="W195" s="39"/>
      <c r="X195" s="39"/>
      <c r="Y195" s="39"/>
      <c r="Z195" s="39"/>
      <c r="AA195" s="39"/>
      <c r="AB195" s="39"/>
      <c r="AC195" s="39"/>
      <c r="AD195" s="39"/>
      <c r="AE195" s="39"/>
      <c r="AT195" s="18" t="s">
        <v>142</v>
      </c>
      <c r="AU195" s="18" t="s">
        <v>86</v>
      </c>
    </row>
    <row r="196" s="14" customFormat="1">
      <c r="A196" s="14"/>
      <c r="B196" s="249"/>
      <c r="C196" s="250"/>
      <c r="D196" s="233" t="s">
        <v>144</v>
      </c>
      <c r="E196" s="251" t="s">
        <v>1</v>
      </c>
      <c r="F196" s="252" t="s">
        <v>233</v>
      </c>
      <c r="G196" s="250"/>
      <c r="H196" s="251" t="s">
        <v>1</v>
      </c>
      <c r="I196" s="253"/>
      <c r="J196" s="250"/>
      <c r="K196" s="250"/>
      <c r="L196" s="254"/>
      <c r="M196" s="255"/>
      <c r="N196" s="256"/>
      <c r="O196" s="256"/>
      <c r="P196" s="256"/>
      <c r="Q196" s="256"/>
      <c r="R196" s="256"/>
      <c r="S196" s="256"/>
      <c r="T196" s="257"/>
      <c r="U196" s="14"/>
      <c r="V196" s="14"/>
      <c r="W196" s="14"/>
      <c r="X196" s="14"/>
      <c r="Y196" s="14"/>
      <c r="Z196" s="14"/>
      <c r="AA196" s="14"/>
      <c r="AB196" s="14"/>
      <c r="AC196" s="14"/>
      <c r="AD196" s="14"/>
      <c r="AE196" s="14"/>
      <c r="AT196" s="258" t="s">
        <v>144</v>
      </c>
      <c r="AU196" s="258" t="s">
        <v>86</v>
      </c>
      <c r="AV196" s="14" t="s">
        <v>84</v>
      </c>
      <c r="AW196" s="14" t="s">
        <v>33</v>
      </c>
      <c r="AX196" s="14" t="s">
        <v>76</v>
      </c>
      <c r="AY196" s="258" t="s">
        <v>132</v>
      </c>
    </row>
    <row r="197" s="13" customFormat="1">
      <c r="A197" s="13"/>
      <c r="B197" s="238"/>
      <c r="C197" s="239"/>
      <c r="D197" s="233" t="s">
        <v>144</v>
      </c>
      <c r="E197" s="240" t="s">
        <v>1</v>
      </c>
      <c r="F197" s="241" t="s">
        <v>234</v>
      </c>
      <c r="G197" s="239"/>
      <c r="H197" s="242">
        <v>4327.1999999999998</v>
      </c>
      <c r="I197" s="243"/>
      <c r="J197" s="239"/>
      <c r="K197" s="239"/>
      <c r="L197" s="244"/>
      <c r="M197" s="245"/>
      <c r="N197" s="246"/>
      <c r="O197" s="246"/>
      <c r="P197" s="246"/>
      <c r="Q197" s="246"/>
      <c r="R197" s="246"/>
      <c r="S197" s="246"/>
      <c r="T197" s="247"/>
      <c r="U197" s="13"/>
      <c r="V197" s="13"/>
      <c r="W197" s="13"/>
      <c r="X197" s="13"/>
      <c r="Y197" s="13"/>
      <c r="Z197" s="13"/>
      <c r="AA197" s="13"/>
      <c r="AB197" s="13"/>
      <c r="AC197" s="13"/>
      <c r="AD197" s="13"/>
      <c r="AE197" s="13"/>
      <c r="AT197" s="248" t="s">
        <v>144</v>
      </c>
      <c r="AU197" s="248" t="s">
        <v>86</v>
      </c>
      <c r="AV197" s="13" t="s">
        <v>86</v>
      </c>
      <c r="AW197" s="13" t="s">
        <v>33</v>
      </c>
      <c r="AX197" s="13" t="s">
        <v>84</v>
      </c>
      <c r="AY197" s="248" t="s">
        <v>132</v>
      </c>
    </row>
    <row r="198" s="2" customFormat="1" ht="16.5" customHeight="1">
      <c r="A198" s="39"/>
      <c r="B198" s="40"/>
      <c r="C198" s="220" t="s">
        <v>235</v>
      </c>
      <c r="D198" s="220" t="s">
        <v>135</v>
      </c>
      <c r="E198" s="221" t="s">
        <v>220</v>
      </c>
      <c r="F198" s="222" t="s">
        <v>221</v>
      </c>
      <c r="G198" s="223" t="s">
        <v>138</v>
      </c>
      <c r="H198" s="224">
        <v>1.202</v>
      </c>
      <c r="I198" s="225"/>
      <c r="J198" s="226">
        <f>ROUND(I198*H198,2)</f>
        <v>0</v>
      </c>
      <c r="K198" s="222" t="s">
        <v>139</v>
      </c>
      <c r="L198" s="45"/>
      <c r="M198" s="227" t="s">
        <v>1</v>
      </c>
      <c r="N198" s="228" t="s">
        <v>41</v>
      </c>
      <c r="O198" s="92"/>
      <c r="P198" s="229">
        <f>O198*H198</f>
        <v>0</v>
      </c>
      <c r="Q198" s="229">
        <v>0</v>
      </c>
      <c r="R198" s="229">
        <f>Q198*H198</f>
        <v>0</v>
      </c>
      <c r="S198" s="229">
        <v>0</v>
      </c>
      <c r="T198" s="230">
        <f>S198*H198</f>
        <v>0</v>
      </c>
      <c r="U198" s="39"/>
      <c r="V198" s="39"/>
      <c r="W198" s="39"/>
      <c r="X198" s="39"/>
      <c r="Y198" s="39"/>
      <c r="Z198" s="39"/>
      <c r="AA198" s="39"/>
      <c r="AB198" s="39"/>
      <c r="AC198" s="39"/>
      <c r="AD198" s="39"/>
      <c r="AE198" s="39"/>
      <c r="AR198" s="231" t="s">
        <v>140</v>
      </c>
      <c r="AT198" s="231" t="s">
        <v>135</v>
      </c>
      <c r="AU198" s="231" t="s">
        <v>86</v>
      </c>
      <c r="AY198" s="18" t="s">
        <v>132</v>
      </c>
      <c r="BE198" s="232">
        <f>IF(N198="základní",J198,0)</f>
        <v>0</v>
      </c>
      <c r="BF198" s="232">
        <f>IF(N198="snížená",J198,0)</f>
        <v>0</v>
      </c>
      <c r="BG198" s="232">
        <f>IF(N198="zákl. přenesená",J198,0)</f>
        <v>0</v>
      </c>
      <c r="BH198" s="232">
        <f>IF(N198="sníž. přenesená",J198,0)</f>
        <v>0</v>
      </c>
      <c r="BI198" s="232">
        <f>IF(N198="nulová",J198,0)</f>
        <v>0</v>
      </c>
      <c r="BJ198" s="18" t="s">
        <v>84</v>
      </c>
      <c r="BK198" s="232">
        <f>ROUND(I198*H198,2)</f>
        <v>0</v>
      </c>
      <c r="BL198" s="18" t="s">
        <v>140</v>
      </c>
      <c r="BM198" s="231" t="s">
        <v>496</v>
      </c>
    </row>
    <row r="199" s="2" customFormat="1">
      <c r="A199" s="39"/>
      <c r="B199" s="40"/>
      <c r="C199" s="41"/>
      <c r="D199" s="233" t="s">
        <v>142</v>
      </c>
      <c r="E199" s="41"/>
      <c r="F199" s="234" t="s">
        <v>223</v>
      </c>
      <c r="G199" s="41"/>
      <c r="H199" s="41"/>
      <c r="I199" s="235"/>
      <c r="J199" s="41"/>
      <c r="K199" s="41"/>
      <c r="L199" s="45"/>
      <c r="M199" s="236"/>
      <c r="N199" s="237"/>
      <c r="O199" s="92"/>
      <c r="P199" s="92"/>
      <c r="Q199" s="92"/>
      <c r="R199" s="92"/>
      <c r="S199" s="92"/>
      <c r="T199" s="93"/>
      <c r="U199" s="39"/>
      <c r="V199" s="39"/>
      <c r="W199" s="39"/>
      <c r="X199" s="39"/>
      <c r="Y199" s="39"/>
      <c r="Z199" s="39"/>
      <c r="AA199" s="39"/>
      <c r="AB199" s="39"/>
      <c r="AC199" s="39"/>
      <c r="AD199" s="39"/>
      <c r="AE199" s="39"/>
      <c r="AT199" s="18" t="s">
        <v>142</v>
      </c>
      <c r="AU199" s="18" t="s">
        <v>86</v>
      </c>
    </row>
    <row r="200" s="14" customFormat="1">
      <c r="A200" s="14"/>
      <c r="B200" s="249"/>
      <c r="C200" s="250"/>
      <c r="D200" s="233" t="s">
        <v>144</v>
      </c>
      <c r="E200" s="251" t="s">
        <v>1</v>
      </c>
      <c r="F200" s="252" t="s">
        <v>224</v>
      </c>
      <c r="G200" s="250"/>
      <c r="H200" s="251" t="s">
        <v>1</v>
      </c>
      <c r="I200" s="253"/>
      <c r="J200" s="250"/>
      <c r="K200" s="250"/>
      <c r="L200" s="254"/>
      <c r="M200" s="255"/>
      <c r="N200" s="256"/>
      <c r="O200" s="256"/>
      <c r="P200" s="256"/>
      <c r="Q200" s="256"/>
      <c r="R200" s="256"/>
      <c r="S200" s="256"/>
      <c r="T200" s="257"/>
      <c r="U200" s="14"/>
      <c r="V200" s="14"/>
      <c r="W200" s="14"/>
      <c r="X200" s="14"/>
      <c r="Y200" s="14"/>
      <c r="Z200" s="14"/>
      <c r="AA200" s="14"/>
      <c r="AB200" s="14"/>
      <c r="AC200" s="14"/>
      <c r="AD200" s="14"/>
      <c r="AE200" s="14"/>
      <c r="AT200" s="258" t="s">
        <v>144</v>
      </c>
      <c r="AU200" s="258" t="s">
        <v>86</v>
      </c>
      <c r="AV200" s="14" t="s">
        <v>84</v>
      </c>
      <c r="AW200" s="14" t="s">
        <v>33</v>
      </c>
      <c r="AX200" s="14" t="s">
        <v>76</v>
      </c>
      <c r="AY200" s="258" t="s">
        <v>132</v>
      </c>
    </row>
    <row r="201" s="13" customFormat="1">
      <c r="A201" s="13"/>
      <c r="B201" s="238"/>
      <c r="C201" s="239"/>
      <c r="D201" s="233" t="s">
        <v>144</v>
      </c>
      <c r="E201" s="240" t="s">
        <v>1</v>
      </c>
      <c r="F201" s="241" t="s">
        <v>226</v>
      </c>
      <c r="G201" s="239"/>
      <c r="H201" s="242">
        <v>1.202</v>
      </c>
      <c r="I201" s="243"/>
      <c r="J201" s="239"/>
      <c r="K201" s="239"/>
      <c r="L201" s="244"/>
      <c r="M201" s="245"/>
      <c r="N201" s="246"/>
      <c r="O201" s="246"/>
      <c r="P201" s="246"/>
      <c r="Q201" s="246"/>
      <c r="R201" s="246"/>
      <c r="S201" s="246"/>
      <c r="T201" s="247"/>
      <c r="U201" s="13"/>
      <c r="V201" s="13"/>
      <c r="W201" s="13"/>
      <c r="X201" s="13"/>
      <c r="Y201" s="13"/>
      <c r="Z201" s="13"/>
      <c r="AA201" s="13"/>
      <c r="AB201" s="13"/>
      <c r="AC201" s="13"/>
      <c r="AD201" s="13"/>
      <c r="AE201" s="13"/>
      <c r="AT201" s="248" t="s">
        <v>144</v>
      </c>
      <c r="AU201" s="248" t="s">
        <v>86</v>
      </c>
      <c r="AV201" s="13" t="s">
        <v>86</v>
      </c>
      <c r="AW201" s="13" t="s">
        <v>33</v>
      </c>
      <c r="AX201" s="13" t="s">
        <v>84</v>
      </c>
      <c r="AY201" s="248" t="s">
        <v>132</v>
      </c>
    </row>
    <row r="202" s="2" customFormat="1" ht="16.5" customHeight="1">
      <c r="A202" s="39"/>
      <c r="B202" s="40"/>
      <c r="C202" s="220" t="s">
        <v>242</v>
      </c>
      <c r="D202" s="220" t="s">
        <v>135</v>
      </c>
      <c r="E202" s="221" t="s">
        <v>497</v>
      </c>
      <c r="F202" s="222" t="s">
        <v>498</v>
      </c>
      <c r="G202" s="223" t="s">
        <v>138</v>
      </c>
      <c r="H202" s="224">
        <v>0.025999999999999999</v>
      </c>
      <c r="I202" s="225"/>
      <c r="J202" s="226">
        <f>ROUND(I202*H202,2)</f>
        <v>0</v>
      </c>
      <c r="K202" s="222" t="s">
        <v>139</v>
      </c>
      <c r="L202" s="45"/>
      <c r="M202" s="227" t="s">
        <v>1</v>
      </c>
      <c r="N202" s="228" t="s">
        <v>41</v>
      </c>
      <c r="O202" s="92"/>
      <c r="P202" s="229">
        <f>O202*H202</f>
        <v>0</v>
      </c>
      <c r="Q202" s="229">
        <v>0</v>
      </c>
      <c r="R202" s="229">
        <f>Q202*H202</f>
        <v>0</v>
      </c>
      <c r="S202" s="229">
        <v>0</v>
      </c>
      <c r="T202" s="230">
        <f>S202*H202</f>
        <v>0</v>
      </c>
      <c r="U202" s="39"/>
      <c r="V202" s="39"/>
      <c r="W202" s="39"/>
      <c r="X202" s="39"/>
      <c r="Y202" s="39"/>
      <c r="Z202" s="39"/>
      <c r="AA202" s="39"/>
      <c r="AB202" s="39"/>
      <c r="AC202" s="39"/>
      <c r="AD202" s="39"/>
      <c r="AE202" s="39"/>
      <c r="AR202" s="231" t="s">
        <v>140</v>
      </c>
      <c r="AT202" s="231" t="s">
        <v>135</v>
      </c>
      <c r="AU202" s="231" t="s">
        <v>86</v>
      </c>
      <c r="AY202" s="18" t="s">
        <v>132</v>
      </c>
      <c r="BE202" s="232">
        <f>IF(N202="základní",J202,0)</f>
        <v>0</v>
      </c>
      <c r="BF202" s="232">
        <f>IF(N202="snížená",J202,0)</f>
        <v>0</v>
      </c>
      <c r="BG202" s="232">
        <f>IF(N202="zákl. přenesená",J202,0)</f>
        <v>0</v>
      </c>
      <c r="BH202" s="232">
        <f>IF(N202="sníž. přenesená",J202,0)</f>
        <v>0</v>
      </c>
      <c r="BI202" s="232">
        <f>IF(N202="nulová",J202,0)</f>
        <v>0</v>
      </c>
      <c r="BJ202" s="18" t="s">
        <v>84</v>
      </c>
      <c r="BK202" s="232">
        <f>ROUND(I202*H202,2)</f>
        <v>0</v>
      </c>
      <c r="BL202" s="18" t="s">
        <v>140</v>
      </c>
      <c r="BM202" s="231" t="s">
        <v>499</v>
      </c>
    </row>
    <row r="203" s="2" customFormat="1">
      <c r="A203" s="39"/>
      <c r="B203" s="40"/>
      <c r="C203" s="41"/>
      <c r="D203" s="233" t="s">
        <v>142</v>
      </c>
      <c r="E203" s="41"/>
      <c r="F203" s="234" t="s">
        <v>500</v>
      </c>
      <c r="G203" s="41"/>
      <c r="H203" s="41"/>
      <c r="I203" s="235"/>
      <c r="J203" s="41"/>
      <c r="K203" s="41"/>
      <c r="L203" s="45"/>
      <c r="M203" s="236"/>
      <c r="N203" s="237"/>
      <c r="O203" s="92"/>
      <c r="P203" s="92"/>
      <c r="Q203" s="92"/>
      <c r="R203" s="92"/>
      <c r="S203" s="92"/>
      <c r="T203" s="93"/>
      <c r="U203" s="39"/>
      <c r="V203" s="39"/>
      <c r="W203" s="39"/>
      <c r="X203" s="39"/>
      <c r="Y203" s="39"/>
      <c r="Z203" s="39"/>
      <c r="AA203" s="39"/>
      <c r="AB203" s="39"/>
      <c r="AC203" s="39"/>
      <c r="AD203" s="39"/>
      <c r="AE203" s="39"/>
      <c r="AT203" s="18" t="s">
        <v>142</v>
      </c>
      <c r="AU203" s="18" t="s">
        <v>86</v>
      </c>
    </row>
    <row r="204" s="14" customFormat="1">
      <c r="A204" s="14"/>
      <c r="B204" s="249"/>
      <c r="C204" s="250"/>
      <c r="D204" s="233" t="s">
        <v>144</v>
      </c>
      <c r="E204" s="251" t="s">
        <v>1</v>
      </c>
      <c r="F204" s="252" t="s">
        <v>460</v>
      </c>
      <c r="G204" s="250"/>
      <c r="H204" s="251" t="s">
        <v>1</v>
      </c>
      <c r="I204" s="253"/>
      <c r="J204" s="250"/>
      <c r="K204" s="250"/>
      <c r="L204" s="254"/>
      <c r="M204" s="255"/>
      <c r="N204" s="256"/>
      <c r="O204" s="256"/>
      <c r="P204" s="256"/>
      <c r="Q204" s="256"/>
      <c r="R204" s="256"/>
      <c r="S204" s="256"/>
      <c r="T204" s="257"/>
      <c r="U204" s="14"/>
      <c r="V204" s="14"/>
      <c r="W204" s="14"/>
      <c r="X204" s="14"/>
      <c r="Y204" s="14"/>
      <c r="Z204" s="14"/>
      <c r="AA204" s="14"/>
      <c r="AB204" s="14"/>
      <c r="AC204" s="14"/>
      <c r="AD204" s="14"/>
      <c r="AE204" s="14"/>
      <c r="AT204" s="258" t="s">
        <v>144</v>
      </c>
      <c r="AU204" s="258" t="s">
        <v>86</v>
      </c>
      <c r="AV204" s="14" t="s">
        <v>84</v>
      </c>
      <c r="AW204" s="14" t="s">
        <v>33</v>
      </c>
      <c r="AX204" s="14" t="s">
        <v>76</v>
      </c>
      <c r="AY204" s="258" t="s">
        <v>132</v>
      </c>
    </row>
    <row r="205" s="14" customFormat="1">
      <c r="A205" s="14"/>
      <c r="B205" s="249"/>
      <c r="C205" s="250"/>
      <c r="D205" s="233" t="s">
        <v>144</v>
      </c>
      <c r="E205" s="251" t="s">
        <v>1</v>
      </c>
      <c r="F205" s="252" t="s">
        <v>463</v>
      </c>
      <c r="G205" s="250"/>
      <c r="H205" s="251" t="s">
        <v>1</v>
      </c>
      <c r="I205" s="253"/>
      <c r="J205" s="250"/>
      <c r="K205" s="250"/>
      <c r="L205" s="254"/>
      <c r="M205" s="255"/>
      <c r="N205" s="256"/>
      <c r="O205" s="256"/>
      <c r="P205" s="256"/>
      <c r="Q205" s="256"/>
      <c r="R205" s="256"/>
      <c r="S205" s="256"/>
      <c r="T205" s="257"/>
      <c r="U205" s="14"/>
      <c r="V205" s="14"/>
      <c r="W205" s="14"/>
      <c r="X205" s="14"/>
      <c r="Y205" s="14"/>
      <c r="Z205" s="14"/>
      <c r="AA205" s="14"/>
      <c r="AB205" s="14"/>
      <c r="AC205" s="14"/>
      <c r="AD205" s="14"/>
      <c r="AE205" s="14"/>
      <c r="AT205" s="258" t="s">
        <v>144</v>
      </c>
      <c r="AU205" s="258" t="s">
        <v>86</v>
      </c>
      <c r="AV205" s="14" t="s">
        <v>84</v>
      </c>
      <c r="AW205" s="14" t="s">
        <v>33</v>
      </c>
      <c r="AX205" s="14" t="s">
        <v>76</v>
      </c>
      <c r="AY205" s="258" t="s">
        <v>132</v>
      </c>
    </row>
    <row r="206" s="13" customFormat="1">
      <c r="A206" s="13"/>
      <c r="B206" s="238"/>
      <c r="C206" s="239"/>
      <c r="D206" s="233" t="s">
        <v>144</v>
      </c>
      <c r="E206" s="240" t="s">
        <v>1</v>
      </c>
      <c r="F206" s="241" t="s">
        <v>464</v>
      </c>
      <c r="G206" s="239"/>
      <c r="H206" s="242">
        <v>0.012</v>
      </c>
      <c r="I206" s="243"/>
      <c r="J206" s="239"/>
      <c r="K206" s="239"/>
      <c r="L206" s="244"/>
      <c r="M206" s="245"/>
      <c r="N206" s="246"/>
      <c r="O206" s="246"/>
      <c r="P206" s="246"/>
      <c r="Q206" s="246"/>
      <c r="R206" s="246"/>
      <c r="S206" s="246"/>
      <c r="T206" s="247"/>
      <c r="U206" s="13"/>
      <c r="V206" s="13"/>
      <c r="W206" s="13"/>
      <c r="X206" s="13"/>
      <c r="Y206" s="13"/>
      <c r="Z206" s="13"/>
      <c r="AA206" s="13"/>
      <c r="AB206" s="13"/>
      <c r="AC206" s="13"/>
      <c r="AD206" s="13"/>
      <c r="AE206" s="13"/>
      <c r="AT206" s="248" t="s">
        <v>144</v>
      </c>
      <c r="AU206" s="248" t="s">
        <v>86</v>
      </c>
      <c r="AV206" s="13" t="s">
        <v>86</v>
      </c>
      <c r="AW206" s="13" t="s">
        <v>33</v>
      </c>
      <c r="AX206" s="13" t="s">
        <v>76</v>
      </c>
      <c r="AY206" s="248" t="s">
        <v>132</v>
      </c>
    </row>
    <row r="207" s="14" customFormat="1">
      <c r="A207" s="14"/>
      <c r="B207" s="249"/>
      <c r="C207" s="250"/>
      <c r="D207" s="233" t="s">
        <v>144</v>
      </c>
      <c r="E207" s="251" t="s">
        <v>1</v>
      </c>
      <c r="F207" s="252" t="s">
        <v>465</v>
      </c>
      <c r="G207" s="250"/>
      <c r="H207" s="251" t="s">
        <v>1</v>
      </c>
      <c r="I207" s="253"/>
      <c r="J207" s="250"/>
      <c r="K207" s="250"/>
      <c r="L207" s="254"/>
      <c r="M207" s="255"/>
      <c r="N207" s="256"/>
      <c r="O207" s="256"/>
      <c r="P207" s="256"/>
      <c r="Q207" s="256"/>
      <c r="R207" s="256"/>
      <c r="S207" s="256"/>
      <c r="T207" s="257"/>
      <c r="U207" s="14"/>
      <c r="V207" s="14"/>
      <c r="W207" s="14"/>
      <c r="X207" s="14"/>
      <c r="Y207" s="14"/>
      <c r="Z207" s="14"/>
      <c r="AA207" s="14"/>
      <c r="AB207" s="14"/>
      <c r="AC207" s="14"/>
      <c r="AD207" s="14"/>
      <c r="AE207" s="14"/>
      <c r="AT207" s="258" t="s">
        <v>144</v>
      </c>
      <c r="AU207" s="258" t="s">
        <v>86</v>
      </c>
      <c r="AV207" s="14" t="s">
        <v>84</v>
      </c>
      <c r="AW207" s="14" t="s">
        <v>33</v>
      </c>
      <c r="AX207" s="14" t="s">
        <v>76</v>
      </c>
      <c r="AY207" s="258" t="s">
        <v>132</v>
      </c>
    </row>
    <row r="208" s="13" customFormat="1">
      <c r="A208" s="13"/>
      <c r="B208" s="238"/>
      <c r="C208" s="239"/>
      <c r="D208" s="233" t="s">
        <v>144</v>
      </c>
      <c r="E208" s="240" t="s">
        <v>1</v>
      </c>
      <c r="F208" s="241" t="s">
        <v>466</v>
      </c>
      <c r="G208" s="239"/>
      <c r="H208" s="242">
        <v>0.014</v>
      </c>
      <c r="I208" s="243"/>
      <c r="J208" s="239"/>
      <c r="K208" s="239"/>
      <c r="L208" s="244"/>
      <c r="M208" s="245"/>
      <c r="N208" s="246"/>
      <c r="O208" s="246"/>
      <c r="P208" s="246"/>
      <c r="Q208" s="246"/>
      <c r="R208" s="246"/>
      <c r="S208" s="246"/>
      <c r="T208" s="247"/>
      <c r="U208" s="13"/>
      <c r="V208" s="13"/>
      <c r="W208" s="13"/>
      <c r="X208" s="13"/>
      <c r="Y208" s="13"/>
      <c r="Z208" s="13"/>
      <c r="AA208" s="13"/>
      <c r="AB208" s="13"/>
      <c r="AC208" s="13"/>
      <c r="AD208" s="13"/>
      <c r="AE208" s="13"/>
      <c r="AT208" s="248" t="s">
        <v>144</v>
      </c>
      <c r="AU208" s="248" t="s">
        <v>86</v>
      </c>
      <c r="AV208" s="13" t="s">
        <v>86</v>
      </c>
      <c r="AW208" s="13" t="s">
        <v>33</v>
      </c>
      <c r="AX208" s="13" t="s">
        <v>76</v>
      </c>
      <c r="AY208" s="248" t="s">
        <v>132</v>
      </c>
    </row>
    <row r="209" s="15" customFormat="1">
      <c r="A209" s="15"/>
      <c r="B209" s="259"/>
      <c r="C209" s="260"/>
      <c r="D209" s="233" t="s">
        <v>144</v>
      </c>
      <c r="E209" s="261" t="s">
        <v>1</v>
      </c>
      <c r="F209" s="262" t="s">
        <v>159</v>
      </c>
      <c r="G209" s="260"/>
      <c r="H209" s="263">
        <v>0.025999999999999999</v>
      </c>
      <c r="I209" s="264"/>
      <c r="J209" s="260"/>
      <c r="K209" s="260"/>
      <c r="L209" s="265"/>
      <c r="M209" s="266"/>
      <c r="N209" s="267"/>
      <c r="O209" s="267"/>
      <c r="P209" s="267"/>
      <c r="Q209" s="267"/>
      <c r="R209" s="267"/>
      <c r="S209" s="267"/>
      <c r="T209" s="268"/>
      <c r="U209" s="15"/>
      <c r="V209" s="15"/>
      <c r="W209" s="15"/>
      <c r="X209" s="15"/>
      <c r="Y209" s="15"/>
      <c r="Z209" s="15"/>
      <c r="AA209" s="15"/>
      <c r="AB209" s="15"/>
      <c r="AC209" s="15"/>
      <c r="AD209" s="15"/>
      <c r="AE209" s="15"/>
      <c r="AT209" s="269" t="s">
        <v>144</v>
      </c>
      <c r="AU209" s="269" t="s">
        <v>86</v>
      </c>
      <c r="AV209" s="15" t="s">
        <v>140</v>
      </c>
      <c r="AW209" s="15" t="s">
        <v>33</v>
      </c>
      <c r="AX209" s="15" t="s">
        <v>84</v>
      </c>
      <c r="AY209" s="269" t="s">
        <v>132</v>
      </c>
    </row>
    <row r="210" s="2" customFormat="1" ht="16.5" customHeight="1">
      <c r="A210" s="39"/>
      <c r="B210" s="40"/>
      <c r="C210" s="220" t="s">
        <v>8</v>
      </c>
      <c r="D210" s="220" t="s">
        <v>135</v>
      </c>
      <c r="E210" s="221" t="s">
        <v>501</v>
      </c>
      <c r="F210" s="222" t="s">
        <v>502</v>
      </c>
      <c r="G210" s="223" t="s">
        <v>138</v>
      </c>
      <c r="H210" s="224">
        <v>0.024</v>
      </c>
      <c r="I210" s="225"/>
      <c r="J210" s="226">
        <f>ROUND(I210*H210,2)</f>
        <v>0</v>
      </c>
      <c r="K210" s="222" t="s">
        <v>139</v>
      </c>
      <c r="L210" s="45"/>
      <c r="M210" s="227" t="s">
        <v>1</v>
      </c>
      <c r="N210" s="228" t="s">
        <v>41</v>
      </c>
      <c r="O210" s="92"/>
      <c r="P210" s="229">
        <f>O210*H210</f>
        <v>0</v>
      </c>
      <c r="Q210" s="229">
        <v>0</v>
      </c>
      <c r="R210" s="229">
        <f>Q210*H210</f>
        <v>0</v>
      </c>
      <c r="S210" s="229">
        <v>0</v>
      </c>
      <c r="T210" s="230">
        <f>S210*H210</f>
        <v>0</v>
      </c>
      <c r="U210" s="39"/>
      <c r="V210" s="39"/>
      <c r="W210" s="39"/>
      <c r="X210" s="39"/>
      <c r="Y210" s="39"/>
      <c r="Z210" s="39"/>
      <c r="AA210" s="39"/>
      <c r="AB210" s="39"/>
      <c r="AC210" s="39"/>
      <c r="AD210" s="39"/>
      <c r="AE210" s="39"/>
      <c r="AR210" s="231" t="s">
        <v>140</v>
      </c>
      <c r="AT210" s="231" t="s">
        <v>135</v>
      </c>
      <c r="AU210" s="231" t="s">
        <v>86</v>
      </c>
      <c r="AY210" s="18" t="s">
        <v>132</v>
      </c>
      <c r="BE210" s="232">
        <f>IF(N210="základní",J210,0)</f>
        <v>0</v>
      </c>
      <c r="BF210" s="232">
        <f>IF(N210="snížená",J210,0)</f>
        <v>0</v>
      </c>
      <c r="BG210" s="232">
        <f>IF(N210="zákl. přenesená",J210,0)</f>
        <v>0</v>
      </c>
      <c r="BH210" s="232">
        <f>IF(N210="sníž. přenesená",J210,0)</f>
        <v>0</v>
      </c>
      <c r="BI210" s="232">
        <f>IF(N210="nulová",J210,0)</f>
        <v>0</v>
      </c>
      <c r="BJ210" s="18" t="s">
        <v>84</v>
      </c>
      <c r="BK210" s="232">
        <f>ROUND(I210*H210,2)</f>
        <v>0</v>
      </c>
      <c r="BL210" s="18" t="s">
        <v>140</v>
      </c>
      <c r="BM210" s="231" t="s">
        <v>503</v>
      </c>
    </row>
    <row r="211" s="2" customFormat="1">
      <c r="A211" s="39"/>
      <c r="B211" s="40"/>
      <c r="C211" s="41"/>
      <c r="D211" s="233" t="s">
        <v>142</v>
      </c>
      <c r="E211" s="41"/>
      <c r="F211" s="234" t="s">
        <v>504</v>
      </c>
      <c r="G211" s="41"/>
      <c r="H211" s="41"/>
      <c r="I211" s="235"/>
      <c r="J211" s="41"/>
      <c r="K211" s="41"/>
      <c r="L211" s="45"/>
      <c r="M211" s="236"/>
      <c r="N211" s="237"/>
      <c r="O211" s="92"/>
      <c r="P211" s="92"/>
      <c r="Q211" s="92"/>
      <c r="R211" s="92"/>
      <c r="S211" s="92"/>
      <c r="T211" s="93"/>
      <c r="U211" s="39"/>
      <c r="V211" s="39"/>
      <c r="W211" s="39"/>
      <c r="X211" s="39"/>
      <c r="Y211" s="39"/>
      <c r="Z211" s="39"/>
      <c r="AA211" s="39"/>
      <c r="AB211" s="39"/>
      <c r="AC211" s="39"/>
      <c r="AD211" s="39"/>
      <c r="AE211" s="39"/>
      <c r="AT211" s="18" t="s">
        <v>142</v>
      </c>
      <c r="AU211" s="18" t="s">
        <v>86</v>
      </c>
    </row>
    <row r="212" s="14" customFormat="1">
      <c r="A212" s="14"/>
      <c r="B212" s="249"/>
      <c r="C212" s="250"/>
      <c r="D212" s="233" t="s">
        <v>144</v>
      </c>
      <c r="E212" s="251" t="s">
        <v>1</v>
      </c>
      <c r="F212" s="252" t="s">
        <v>505</v>
      </c>
      <c r="G212" s="250"/>
      <c r="H212" s="251" t="s">
        <v>1</v>
      </c>
      <c r="I212" s="253"/>
      <c r="J212" s="250"/>
      <c r="K212" s="250"/>
      <c r="L212" s="254"/>
      <c r="M212" s="255"/>
      <c r="N212" s="256"/>
      <c r="O212" s="256"/>
      <c r="P212" s="256"/>
      <c r="Q212" s="256"/>
      <c r="R212" s="256"/>
      <c r="S212" s="256"/>
      <c r="T212" s="257"/>
      <c r="U212" s="14"/>
      <c r="V212" s="14"/>
      <c r="W212" s="14"/>
      <c r="X212" s="14"/>
      <c r="Y212" s="14"/>
      <c r="Z212" s="14"/>
      <c r="AA212" s="14"/>
      <c r="AB212" s="14"/>
      <c r="AC212" s="14"/>
      <c r="AD212" s="14"/>
      <c r="AE212" s="14"/>
      <c r="AT212" s="258" t="s">
        <v>144</v>
      </c>
      <c r="AU212" s="258" t="s">
        <v>86</v>
      </c>
      <c r="AV212" s="14" t="s">
        <v>84</v>
      </c>
      <c r="AW212" s="14" t="s">
        <v>33</v>
      </c>
      <c r="AX212" s="14" t="s">
        <v>76</v>
      </c>
      <c r="AY212" s="258" t="s">
        <v>132</v>
      </c>
    </row>
    <row r="213" s="14" customFormat="1">
      <c r="A213" s="14"/>
      <c r="B213" s="249"/>
      <c r="C213" s="250"/>
      <c r="D213" s="233" t="s">
        <v>144</v>
      </c>
      <c r="E213" s="251" t="s">
        <v>1</v>
      </c>
      <c r="F213" s="252" t="s">
        <v>461</v>
      </c>
      <c r="G213" s="250"/>
      <c r="H213" s="251" t="s">
        <v>1</v>
      </c>
      <c r="I213" s="253"/>
      <c r="J213" s="250"/>
      <c r="K213" s="250"/>
      <c r="L213" s="254"/>
      <c r="M213" s="255"/>
      <c r="N213" s="256"/>
      <c r="O213" s="256"/>
      <c r="P213" s="256"/>
      <c r="Q213" s="256"/>
      <c r="R213" s="256"/>
      <c r="S213" s="256"/>
      <c r="T213" s="257"/>
      <c r="U213" s="14"/>
      <c r="V213" s="14"/>
      <c r="W213" s="14"/>
      <c r="X213" s="14"/>
      <c r="Y213" s="14"/>
      <c r="Z213" s="14"/>
      <c r="AA213" s="14"/>
      <c r="AB213" s="14"/>
      <c r="AC213" s="14"/>
      <c r="AD213" s="14"/>
      <c r="AE213" s="14"/>
      <c r="AT213" s="258" t="s">
        <v>144</v>
      </c>
      <c r="AU213" s="258" t="s">
        <v>86</v>
      </c>
      <c r="AV213" s="14" t="s">
        <v>84</v>
      </c>
      <c r="AW213" s="14" t="s">
        <v>33</v>
      </c>
      <c r="AX213" s="14" t="s">
        <v>76</v>
      </c>
      <c r="AY213" s="258" t="s">
        <v>132</v>
      </c>
    </row>
    <row r="214" s="13" customFormat="1">
      <c r="A214" s="13"/>
      <c r="B214" s="238"/>
      <c r="C214" s="239"/>
      <c r="D214" s="233" t="s">
        <v>144</v>
      </c>
      <c r="E214" s="240" t="s">
        <v>1</v>
      </c>
      <c r="F214" s="241" t="s">
        <v>462</v>
      </c>
      <c r="G214" s="239"/>
      <c r="H214" s="242">
        <v>0.024</v>
      </c>
      <c r="I214" s="243"/>
      <c r="J214" s="239"/>
      <c r="K214" s="239"/>
      <c r="L214" s="244"/>
      <c r="M214" s="245"/>
      <c r="N214" s="246"/>
      <c r="O214" s="246"/>
      <c r="P214" s="246"/>
      <c r="Q214" s="246"/>
      <c r="R214" s="246"/>
      <c r="S214" s="246"/>
      <c r="T214" s="247"/>
      <c r="U214" s="13"/>
      <c r="V214" s="13"/>
      <c r="W214" s="13"/>
      <c r="X214" s="13"/>
      <c r="Y214" s="13"/>
      <c r="Z214" s="13"/>
      <c r="AA214" s="13"/>
      <c r="AB214" s="13"/>
      <c r="AC214" s="13"/>
      <c r="AD214" s="13"/>
      <c r="AE214" s="13"/>
      <c r="AT214" s="248" t="s">
        <v>144</v>
      </c>
      <c r="AU214" s="248" t="s">
        <v>86</v>
      </c>
      <c r="AV214" s="13" t="s">
        <v>86</v>
      </c>
      <c r="AW214" s="13" t="s">
        <v>33</v>
      </c>
      <c r="AX214" s="13" t="s">
        <v>76</v>
      </c>
      <c r="AY214" s="248" t="s">
        <v>132</v>
      </c>
    </row>
    <row r="215" s="15" customFormat="1">
      <c r="A215" s="15"/>
      <c r="B215" s="259"/>
      <c r="C215" s="260"/>
      <c r="D215" s="233" t="s">
        <v>144</v>
      </c>
      <c r="E215" s="261" t="s">
        <v>1</v>
      </c>
      <c r="F215" s="262" t="s">
        <v>159</v>
      </c>
      <c r="G215" s="260"/>
      <c r="H215" s="263">
        <v>0.024</v>
      </c>
      <c r="I215" s="264"/>
      <c r="J215" s="260"/>
      <c r="K215" s="260"/>
      <c r="L215" s="265"/>
      <c r="M215" s="266"/>
      <c r="N215" s="267"/>
      <c r="O215" s="267"/>
      <c r="P215" s="267"/>
      <c r="Q215" s="267"/>
      <c r="R215" s="267"/>
      <c r="S215" s="267"/>
      <c r="T215" s="268"/>
      <c r="U215" s="15"/>
      <c r="V215" s="15"/>
      <c r="W215" s="15"/>
      <c r="X215" s="15"/>
      <c r="Y215" s="15"/>
      <c r="Z215" s="15"/>
      <c r="AA215" s="15"/>
      <c r="AB215" s="15"/>
      <c r="AC215" s="15"/>
      <c r="AD215" s="15"/>
      <c r="AE215" s="15"/>
      <c r="AT215" s="269" t="s">
        <v>144</v>
      </c>
      <c r="AU215" s="269" t="s">
        <v>86</v>
      </c>
      <c r="AV215" s="15" t="s">
        <v>140</v>
      </c>
      <c r="AW215" s="15" t="s">
        <v>33</v>
      </c>
      <c r="AX215" s="15" t="s">
        <v>84</v>
      </c>
      <c r="AY215" s="269" t="s">
        <v>132</v>
      </c>
    </row>
    <row r="216" s="2" customFormat="1" ht="16.5" customHeight="1">
      <c r="A216" s="39"/>
      <c r="B216" s="40"/>
      <c r="C216" s="220" t="s">
        <v>255</v>
      </c>
      <c r="D216" s="220" t="s">
        <v>135</v>
      </c>
      <c r="E216" s="221" t="s">
        <v>506</v>
      </c>
      <c r="F216" s="222" t="s">
        <v>507</v>
      </c>
      <c r="G216" s="223" t="s">
        <v>177</v>
      </c>
      <c r="H216" s="224">
        <v>20</v>
      </c>
      <c r="I216" s="225"/>
      <c r="J216" s="226">
        <f>ROUND(I216*H216,2)</f>
        <v>0</v>
      </c>
      <c r="K216" s="222" t="s">
        <v>139</v>
      </c>
      <c r="L216" s="45"/>
      <c r="M216" s="227" t="s">
        <v>1</v>
      </c>
      <c r="N216" s="228" t="s">
        <v>41</v>
      </c>
      <c r="O216" s="92"/>
      <c r="P216" s="229">
        <f>O216*H216</f>
        <v>0</v>
      </c>
      <c r="Q216" s="229">
        <v>0</v>
      </c>
      <c r="R216" s="229">
        <f>Q216*H216</f>
        <v>0</v>
      </c>
      <c r="S216" s="229">
        <v>0</v>
      </c>
      <c r="T216" s="230">
        <f>S216*H216</f>
        <v>0</v>
      </c>
      <c r="U216" s="39"/>
      <c r="V216" s="39"/>
      <c r="W216" s="39"/>
      <c r="X216" s="39"/>
      <c r="Y216" s="39"/>
      <c r="Z216" s="39"/>
      <c r="AA216" s="39"/>
      <c r="AB216" s="39"/>
      <c r="AC216" s="39"/>
      <c r="AD216" s="39"/>
      <c r="AE216" s="39"/>
      <c r="AR216" s="231" t="s">
        <v>140</v>
      </c>
      <c r="AT216" s="231" t="s">
        <v>135</v>
      </c>
      <c r="AU216" s="231" t="s">
        <v>86</v>
      </c>
      <c r="AY216" s="18" t="s">
        <v>132</v>
      </c>
      <c r="BE216" s="232">
        <f>IF(N216="základní",J216,0)</f>
        <v>0</v>
      </c>
      <c r="BF216" s="232">
        <f>IF(N216="snížená",J216,0)</f>
        <v>0</v>
      </c>
      <c r="BG216" s="232">
        <f>IF(N216="zákl. přenesená",J216,0)</f>
        <v>0</v>
      </c>
      <c r="BH216" s="232">
        <f>IF(N216="sníž. přenesená",J216,0)</f>
        <v>0</v>
      </c>
      <c r="BI216" s="232">
        <f>IF(N216="nulová",J216,0)</f>
        <v>0</v>
      </c>
      <c r="BJ216" s="18" t="s">
        <v>84</v>
      </c>
      <c r="BK216" s="232">
        <f>ROUND(I216*H216,2)</f>
        <v>0</v>
      </c>
      <c r="BL216" s="18" t="s">
        <v>140</v>
      </c>
      <c r="BM216" s="231" t="s">
        <v>508</v>
      </c>
    </row>
    <row r="217" s="2" customFormat="1">
      <c r="A217" s="39"/>
      <c r="B217" s="40"/>
      <c r="C217" s="41"/>
      <c r="D217" s="233" t="s">
        <v>142</v>
      </c>
      <c r="E217" s="41"/>
      <c r="F217" s="234" t="s">
        <v>509</v>
      </c>
      <c r="G217" s="41"/>
      <c r="H217" s="41"/>
      <c r="I217" s="235"/>
      <c r="J217" s="41"/>
      <c r="K217" s="41"/>
      <c r="L217" s="45"/>
      <c r="M217" s="236"/>
      <c r="N217" s="237"/>
      <c r="O217" s="92"/>
      <c r="P217" s="92"/>
      <c r="Q217" s="92"/>
      <c r="R217" s="92"/>
      <c r="S217" s="92"/>
      <c r="T217" s="93"/>
      <c r="U217" s="39"/>
      <c r="V217" s="39"/>
      <c r="W217" s="39"/>
      <c r="X217" s="39"/>
      <c r="Y217" s="39"/>
      <c r="Z217" s="39"/>
      <c r="AA217" s="39"/>
      <c r="AB217" s="39"/>
      <c r="AC217" s="39"/>
      <c r="AD217" s="39"/>
      <c r="AE217" s="39"/>
      <c r="AT217" s="18" t="s">
        <v>142</v>
      </c>
      <c r="AU217" s="18" t="s">
        <v>86</v>
      </c>
    </row>
    <row r="218" s="2" customFormat="1" ht="16.5" customHeight="1">
      <c r="A218" s="39"/>
      <c r="B218" s="40"/>
      <c r="C218" s="220" t="s">
        <v>262</v>
      </c>
      <c r="D218" s="220" t="s">
        <v>135</v>
      </c>
      <c r="E218" s="221" t="s">
        <v>236</v>
      </c>
      <c r="F218" s="222" t="s">
        <v>237</v>
      </c>
      <c r="G218" s="223" t="s">
        <v>185</v>
      </c>
      <c r="H218" s="224">
        <v>751.25</v>
      </c>
      <c r="I218" s="225"/>
      <c r="J218" s="226">
        <f>ROUND(I218*H218,2)</f>
        <v>0</v>
      </c>
      <c r="K218" s="222" t="s">
        <v>139</v>
      </c>
      <c r="L218" s="45"/>
      <c r="M218" s="227" t="s">
        <v>1</v>
      </c>
      <c r="N218" s="228" t="s">
        <v>41</v>
      </c>
      <c r="O218" s="92"/>
      <c r="P218" s="229">
        <f>O218*H218</f>
        <v>0</v>
      </c>
      <c r="Q218" s="229">
        <v>0</v>
      </c>
      <c r="R218" s="229">
        <f>Q218*H218</f>
        <v>0</v>
      </c>
      <c r="S218" s="229">
        <v>0</v>
      </c>
      <c r="T218" s="230">
        <f>S218*H218</f>
        <v>0</v>
      </c>
      <c r="U218" s="39"/>
      <c r="V218" s="39"/>
      <c r="W218" s="39"/>
      <c r="X218" s="39"/>
      <c r="Y218" s="39"/>
      <c r="Z218" s="39"/>
      <c r="AA218" s="39"/>
      <c r="AB218" s="39"/>
      <c r="AC218" s="39"/>
      <c r="AD218" s="39"/>
      <c r="AE218" s="39"/>
      <c r="AR218" s="231" t="s">
        <v>140</v>
      </c>
      <c r="AT218" s="231" t="s">
        <v>135</v>
      </c>
      <c r="AU218" s="231" t="s">
        <v>86</v>
      </c>
      <c r="AY218" s="18" t="s">
        <v>132</v>
      </c>
      <c r="BE218" s="232">
        <f>IF(N218="základní",J218,0)</f>
        <v>0</v>
      </c>
      <c r="BF218" s="232">
        <f>IF(N218="snížená",J218,0)</f>
        <v>0</v>
      </c>
      <c r="BG218" s="232">
        <f>IF(N218="zákl. přenesená",J218,0)</f>
        <v>0</v>
      </c>
      <c r="BH218" s="232">
        <f>IF(N218="sníž. přenesená",J218,0)</f>
        <v>0</v>
      </c>
      <c r="BI218" s="232">
        <f>IF(N218="nulová",J218,0)</f>
        <v>0</v>
      </c>
      <c r="BJ218" s="18" t="s">
        <v>84</v>
      </c>
      <c r="BK218" s="232">
        <f>ROUND(I218*H218,2)</f>
        <v>0</v>
      </c>
      <c r="BL218" s="18" t="s">
        <v>140</v>
      </c>
      <c r="BM218" s="231" t="s">
        <v>510</v>
      </c>
    </row>
    <row r="219" s="2" customFormat="1">
      <c r="A219" s="39"/>
      <c r="B219" s="40"/>
      <c r="C219" s="41"/>
      <c r="D219" s="233" t="s">
        <v>142</v>
      </c>
      <c r="E219" s="41"/>
      <c r="F219" s="234" t="s">
        <v>239</v>
      </c>
      <c r="G219" s="41"/>
      <c r="H219" s="41"/>
      <c r="I219" s="235"/>
      <c r="J219" s="41"/>
      <c r="K219" s="41"/>
      <c r="L219" s="45"/>
      <c r="M219" s="236"/>
      <c r="N219" s="237"/>
      <c r="O219" s="92"/>
      <c r="P219" s="92"/>
      <c r="Q219" s="92"/>
      <c r="R219" s="92"/>
      <c r="S219" s="92"/>
      <c r="T219" s="93"/>
      <c r="U219" s="39"/>
      <c r="V219" s="39"/>
      <c r="W219" s="39"/>
      <c r="X219" s="39"/>
      <c r="Y219" s="39"/>
      <c r="Z219" s="39"/>
      <c r="AA219" s="39"/>
      <c r="AB219" s="39"/>
      <c r="AC219" s="39"/>
      <c r="AD219" s="39"/>
      <c r="AE219" s="39"/>
      <c r="AT219" s="18" t="s">
        <v>142</v>
      </c>
      <c r="AU219" s="18" t="s">
        <v>86</v>
      </c>
    </row>
    <row r="220" s="14" customFormat="1">
      <c r="A220" s="14"/>
      <c r="B220" s="249"/>
      <c r="C220" s="250"/>
      <c r="D220" s="233" t="s">
        <v>144</v>
      </c>
      <c r="E220" s="251" t="s">
        <v>1</v>
      </c>
      <c r="F220" s="252" t="s">
        <v>240</v>
      </c>
      <c r="G220" s="250"/>
      <c r="H220" s="251" t="s">
        <v>1</v>
      </c>
      <c r="I220" s="253"/>
      <c r="J220" s="250"/>
      <c r="K220" s="250"/>
      <c r="L220" s="254"/>
      <c r="M220" s="255"/>
      <c r="N220" s="256"/>
      <c r="O220" s="256"/>
      <c r="P220" s="256"/>
      <c r="Q220" s="256"/>
      <c r="R220" s="256"/>
      <c r="S220" s="256"/>
      <c r="T220" s="257"/>
      <c r="U220" s="14"/>
      <c r="V220" s="14"/>
      <c r="W220" s="14"/>
      <c r="X220" s="14"/>
      <c r="Y220" s="14"/>
      <c r="Z220" s="14"/>
      <c r="AA220" s="14"/>
      <c r="AB220" s="14"/>
      <c r="AC220" s="14"/>
      <c r="AD220" s="14"/>
      <c r="AE220" s="14"/>
      <c r="AT220" s="258" t="s">
        <v>144</v>
      </c>
      <c r="AU220" s="258" t="s">
        <v>86</v>
      </c>
      <c r="AV220" s="14" t="s">
        <v>84</v>
      </c>
      <c r="AW220" s="14" t="s">
        <v>33</v>
      </c>
      <c r="AX220" s="14" t="s">
        <v>76</v>
      </c>
      <c r="AY220" s="258" t="s">
        <v>132</v>
      </c>
    </row>
    <row r="221" s="13" customFormat="1">
      <c r="A221" s="13"/>
      <c r="B221" s="238"/>
      <c r="C221" s="239"/>
      <c r="D221" s="233" t="s">
        <v>144</v>
      </c>
      <c r="E221" s="240" t="s">
        <v>1</v>
      </c>
      <c r="F221" s="241" t="s">
        <v>241</v>
      </c>
      <c r="G221" s="239"/>
      <c r="H221" s="242">
        <v>751.25</v>
      </c>
      <c r="I221" s="243"/>
      <c r="J221" s="239"/>
      <c r="K221" s="239"/>
      <c r="L221" s="244"/>
      <c r="M221" s="245"/>
      <c r="N221" s="246"/>
      <c r="O221" s="246"/>
      <c r="P221" s="246"/>
      <c r="Q221" s="246"/>
      <c r="R221" s="246"/>
      <c r="S221" s="246"/>
      <c r="T221" s="247"/>
      <c r="U221" s="13"/>
      <c r="V221" s="13"/>
      <c r="W221" s="13"/>
      <c r="X221" s="13"/>
      <c r="Y221" s="13"/>
      <c r="Z221" s="13"/>
      <c r="AA221" s="13"/>
      <c r="AB221" s="13"/>
      <c r="AC221" s="13"/>
      <c r="AD221" s="13"/>
      <c r="AE221" s="13"/>
      <c r="AT221" s="248" t="s">
        <v>144</v>
      </c>
      <c r="AU221" s="248" t="s">
        <v>86</v>
      </c>
      <c r="AV221" s="13" t="s">
        <v>86</v>
      </c>
      <c r="AW221" s="13" t="s">
        <v>33</v>
      </c>
      <c r="AX221" s="13" t="s">
        <v>84</v>
      </c>
      <c r="AY221" s="248" t="s">
        <v>132</v>
      </c>
    </row>
    <row r="222" s="2" customFormat="1" ht="16.5" customHeight="1">
      <c r="A222" s="39"/>
      <c r="B222" s="40"/>
      <c r="C222" s="220" t="s">
        <v>269</v>
      </c>
      <c r="D222" s="220" t="s">
        <v>135</v>
      </c>
      <c r="E222" s="221" t="s">
        <v>243</v>
      </c>
      <c r="F222" s="222" t="s">
        <v>244</v>
      </c>
      <c r="G222" s="223" t="s">
        <v>245</v>
      </c>
      <c r="H222" s="224">
        <v>1104.6800000000001</v>
      </c>
      <c r="I222" s="225"/>
      <c r="J222" s="226">
        <f>ROUND(I222*H222,2)</f>
        <v>0</v>
      </c>
      <c r="K222" s="222" t="s">
        <v>139</v>
      </c>
      <c r="L222" s="45"/>
      <c r="M222" s="227" t="s">
        <v>1</v>
      </c>
      <c r="N222" s="228" t="s">
        <v>41</v>
      </c>
      <c r="O222" s="92"/>
      <c r="P222" s="229">
        <f>O222*H222</f>
        <v>0</v>
      </c>
      <c r="Q222" s="229">
        <v>0</v>
      </c>
      <c r="R222" s="229">
        <f>Q222*H222</f>
        <v>0</v>
      </c>
      <c r="S222" s="229">
        <v>0</v>
      </c>
      <c r="T222" s="230">
        <f>S222*H222</f>
        <v>0</v>
      </c>
      <c r="U222" s="39"/>
      <c r="V222" s="39"/>
      <c r="W222" s="39"/>
      <c r="X222" s="39"/>
      <c r="Y222" s="39"/>
      <c r="Z222" s="39"/>
      <c r="AA222" s="39"/>
      <c r="AB222" s="39"/>
      <c r="AC222" s="39"/>
      <c r="AD222" s="39"/>
      <c r="AE222" s="39"/>
      <c r="AR222" s="231" t="s">
        <v>140</v>
      </c>
      <c r="AT222" s="231" t="s">
        <v>135</v>
      </c>
      <c r="AU222" s="231" t="s">
        <v>86</v>
      </c>
      <c r="AY222" s="18" t="s">
        <v>132</v>
      </c>
      <c r="BE222" s="232">
        <f>IF(N222="základní",J222,0)</f>
        <v>0</v>
      </c>
      <c r="BF222" s="232">
        <f>IF(N222="snížená",J222,0)</f>
        <v>0</v>
      </c>
      <c r="BG222" s="232">
        <f>IF(N222="zákl. přenesená",J222,0)</f>
        <v>0</v>
      </c>
      <c r="BH222" s="232">
        <f>IF(N222="sníž. přenesená",J222,0)</f>
        <v>0</v>
      </c>
      <c r="BI222" s="232">
        <f>IF(N222="nulová",J222,0)</f>
        <v>0</v>
      </c>
      <c r="BJ222" s="18" t="s">
        <v>84</v>
      </c>
      <c r="BK222" s="232">
        <f>ROUND(I222*H222,2)</f>
        <v>0</v>
      </c>
      <c r="BL222" s="18" t="s">
        <v>140</v>
      </c>
      <c r="BM222" s="231" t="s">
        <v>511</v>
      </c>
    </row>
    <row r="223" s="2" customFormat="1">
      <c r="A223" s="39"/>
      <c r="B223" s="40"/>
      <c r="C223" s="41"/>
      <c r="D223" s="233" t="s">
        <v>142</v>
      </c>
      <c r="E223" s="41"/>
      <c r="F223" s="234" t="s">
        <v>247</v>
      </c>
      <c r="G223" s="41"/>
      <c r="H223" s="41"/>
      <c r="I223" s="235"/>
      <c r="J223" s="41"/>
      <c r="K223" s="41"/>
      <c r="L223" s="45"/>
      <c r="M223" s="236"/>
      <c r="N223" s="237"/>
      <c r="O223" s="92"/>
      <c r="P223" s="92"/>
      <c r="Q223" s="92"/>
      <c r="R223" s="92"/>
      <c r="S223" s="92"/>
      <c r="T223" s="93"/>
      <c r="U223" s="39"/>
      <c r="V223" s="39"/>
      <c r="W223" s="39"/>
      <c r="X223" s="39"/>
      <c r="Y223" s="39"/>
      <c r="Z223" s="39"/>
      <c r="AA223" s="39"/>
      <c r="AB223" s="39"/>
      <c r="AC223" s="39"/>
      <c r="AD223" s="39"/>
      <c r="AE223" s="39"/>
      <c r="AT223" s="18" t="s">
        <v>142</v>
      </c>
      <c r="AU223" s="18" t="s">
        <v>86</v>
      </c>
    </row>
    <row r="224" s="14" customFormat="1">
      <c r="A224" s="14"/>
      <c r="B224" s="249"/>
      <c r="C224" s="250"/>
      <c r="D224" s="233" t="s">
        <v>144</v>
      </c>
      <c r="E224" s="251" t="s">
        <v>1</v>
      </c>
      <c r="F224" s="252" t="s">
        <v>512</v>
      </c>
      <c r="G224" s="250"/>
      <c r="H224" s="251" t="s">
        <v>1</v>
      </c>
      <c r="I224" s="253"/>
      <c r="J224" s="250"/>
      <c r="K224" s="250"/>
      <c r="L224" s="254"/>
      <c r="M224" s="255"/>
      <c r="N224" s="256"/>
      <c r="O224" s="256"/>
      <c r="P224" s="256"/>
      <c r="Q224" s="256"/>
      <c r="R224" s="256"/>
      <c r="S224" s="256"/>
      <c r="T224" s="257"/>
      <c r="U224" s="14"/>
      <c r="V224" s="14"/>
      <c r="W224" s="14"/>
      <c r="X224" s="14"/>
      <c r="Y224" s="14"/>
      <c r="Z224" s="14"/>
      <c r="AA224" s="14"/>
      <c r="AB224" s="14"/>
      <c r="AC224" s="14"/>
      <c r="AD224" s="14"/>
      <c r="AE224" s="14"/>
      <c r="AT224" s="258" t="s">
        <v>144</v>
      </c>
      <c r="AU224" s="258" t="s">
        <v>86</v>
      </c>
      <c r="AV224" s="14" t="s">
        <v>84</v>
      </c>
      <c r="AW224" s="14" t="s">
        <v>33</v>
      </c>
      <c r="AX224" s="14" t="s">
        <v>76</v>
      </c>
      <c r="AY224" s="258" t="s">
        <v>132</v>
      </c>
    </row>
    <row r="225" s="13" customFormat="1">
      <c r="A225" s="13"/>
      <c r="B225" s="238"/>
      <c r="C225" s="239"/>
      <c r="D225" s="233" t="s">
        <v>144</v>
      </c>
      <c r="E225" s="240" t="s">
        <v>1</v>
      </c>
      <c r="F225" s="241" t="s">
        <v>249</v>
      </c>
      <c r="G225" s="239"/>
      <c r="H225" s="242">
        <v>1009.68</v>
      </c>
      <c r="I225" s="243"/>
      <c r="J225" s="239"/>
      <c r="K225" s="239"/>
      <c r="L225" s="244"/>
      <c r="M225" s="245"/>
      <c r="N225" s="246"/>
      <c r="O225" s="246"/>
      <c r="P225" s="246"/>
      <c r="Q225" s="246"/>
      <c r="R225" s="246"/>
      <c r="S225" s="246"/>
      <c r="T225" s="247"/>
      <c r="U225" s="13"/>
      <c r="V225" s="13"/>
      <c r="W225" s="13"/>
      <c r="X225" s="13"/>
      <c r="Y225" s="13"/>
      <c r="Z225" s="13"/>
      <c r="AA225" s="13"/>
      <c r="AB225" s="13"/>
      <c r="AC225" s="13"/>
      <c r="AD225" s="13"/>
      <c r="AE225" s="13"/>
      <c r="AT225" s="248" t="s">
        <v>144</v>
      </c>
      <c r="AU225" s="248" t="s">
        <v>86</v>
      </c>
      <c r="AV225" s="13" t="s">
        <v>86</v>
      </c>
      <c r="AW225" s="13" t="s">
        <v>33</v>
      </c>
      <c r="AX225" s="13" t="s">
        <v>76</v>
      </c>
      <c r="AY225" s="248" t="s">
        <v>132</v>
      </c>
    </row>
    <row r="226" s="14" customFormat="1">
      <c r="A226" s="14"/>
      <c r="B226" s="249"/>
      <c r="C226" s="250"/>
      <c r="D226" s="233" t="s">
        <v>144</v>
      </c>
      <c r="E226" s="251" t="s">
        <v>1</v>
      </c>
      <c r="F226" s="252" t="s">
        <v>513</v>
      </c>
      <c r="G226" s="250"/>
      <c r="H226" s="251" t="s">
        <v>1</v>
      </c>
      <c r="I226" s="253"/>
      <c r="J226" s="250"/>
      <c r="K226" s="250"/>
      <c r="L226" s="254"/>
      <c r="M226" s="255"/>
      <c r="N226" s="256"/>
      <c r="O226" s="256"/>
      <c r="P226" s="256"/>
      <c r="Q226" s="256"/>
      <c r="R226" s="256"/>
      <c r="S226" s="256"/>
      <c r="T226" s="257"/>
      <c r="U226" s="14"/>
      <c r="V226" s="14"/>
      <c r="W226" s="14"/>
      <c r="X226" s="14"/>
      <c r="Y226" s="14"/>
      <c r="Z226" s="14"/>
      <c r="AA226" s="14"/>
      <c r="AB226" s="14"/>
      <c r="AC226" s="14"/>
      <c r="AD226" s="14"/>
      <c r="AE226" s="14"/>
      <c r="AT226" s="258" t="s">
        <v>144</v>
      </c>
      <c r="AU226" s="258" t="s">
        <v>86</v>
      </c>
      <c r="AV226" s="14" t="s">
        <v>84</v>
      </c>
      <c r="AW226" s="14" t="s">
        <v>33</v>
      </c>
      <c r="AX226" s="14" t="s">
        <v>76</v>
      </c>
      <c r="AY226" s="258" t="s">
        <v>132</v>
      </c>
    </row>
    <row r="227" s="13" customFormat="1">
      <c r="A227" s="13"/>
      <c r="B227" s="238"/>
      <c r="C227" s="239"/>
      <c r="D227" s="233" t="s">
        <v>144</v>
      </c>
      <c r="E227" s="240" t="s">
        <v>1</v>
      </c>
      <c r="F227" s="241" t="s">
        <v>441</v>
      </c>
      <c r="G227" s="239"/>
      <c r="H227" s="242">
        <v>95</v>
      </c>
      <c r="I227" s="243"/>
      <c r="J227" s="239"/>
      <c r="K227" s="239"/>
      <c r="L227" s="244"/>
      <c r="M227" s="245"/>
      <c r="N227" s="246"/>
      <c r="O227" s="246"/>
      <c r="P227" s="246"/>
      <c r="Q227" s="246"/>
      <c r="R227" s="246"/>
      <c r="S227" s="246"/>
      <c r="T227" s="247"/>
      <c r="U227" s="13"/>
      <c r="V227" s="13"/>
      <c r="W227" s="13"/>
      <c r="X227" s="13"/>
      <c r="Y227" s="13"/>
      <c r="Z227" s="13"/>
      <c r="AA227" s="13"/>
      <c r="AB227" s="13"/>
      <c r="AC227" s="13"/>
      <c r="AD227" s="13"/>
      <c r="AE227" s="13"/>
      <c r="AT227" s="248" t="s">
        <v>144</v>
      </c>
      <c r="AU227" s="248" t="s">
        <v>86</v>
      </c>
      <c r="AV227" s="13" t="s">
        <v>86</v>
      </c>
      <c r="AW227" s="13" t="s">
        <v>33</v>
      </c>
      <c r="AX227" s="13" t="s">
        <v>76</v>
      </c>
      <c r="AY227" s="248" t="s">
        <v>132</v>
      </c>
    </row>
    <row r="228" s="15" customFormat="1">
      <c r="A228" s="15"/>
      <c r="B228" s="259"/>
      <c r="C228" s="260"/>
      <c r="D228" s="233" t="s">
        <v>144</v>
      </c>
      <c r="E228" s="261" t="s">
        <v>100</v>
      </c>
      <c r="F228" s="262" t="s">
        <v>159</v>
      </c>
      <c r="G228" s="260"/>
      <c r="H228" s="263">
        <v>1104.6800000000001</v>
      </c>
      <c r="I228" s="264"/>
      <c r="J228" s="260"/>
      <c r="K228" s="260"/>
      <c r="L228" s="265"/>
      <c r="M228" s="266"/>
      <c r="N228" s="267"/>
      <c r="O228" s="267"/>
      <c r="P228" s="267"/>
      <c r="Q228" s="267"/>
      <c r="R228" s="267"/>
      <c r="S228" s="267"/>
      <c r="T228" s="268"/>
      <c r="U228" s="15"/>
      <c r="V228" s="15"/>
      <c r="W228" s="15"/>
      <c r="X228" s="15"/>
      <c r="Y228" s="15"/>
      <c r="Z228" s="15"/>
      <c r="AA228" s="15"/>
      <c r="AB228" s="15"/>
      <c r="AC228" s="15"/>
      <c r="AD228" s="15"/>
      <c r="AE228" s="15"/>
      <c r="AT228" s="269" t="s">
        <v>144</v>
      </c>
      <c r="AU228" s="269" t="s">
        <v>86</v>
      </c>
      <c r="AV228" s="15" t="s">
        <v>140</v>
      </c>
      <c r="AW228" s="15" t="s">
        <v>33</v>
      </c>
      <c r="AX228" s="15" t="s">
        <v>84</v>
      </c>
      <c r="AY228" s="269" t="s">
        <v>132</v>
      </c>
    </row>
    <row r="229" s="2" customFormat="1" ht="16.5" customHeight="1">
      <c r="A229" s="39"/>
      <c r="B229" s="40"/>
      <c r="C229" s="220" t="s">
        <v>292</v>
      </c>
      <c r="D229" s="220" t="s">
        <v>135</v>
      </c>
      <c r="E229" s="221" t="s">
        <v>250</v>
      </c>
      <c r="F229" s="222" t="s">
        <v>251</v>
      </c>
      <c r="G229" s="223" t="s">
        <v>138</v>
      </c>
      <c r="H229" s="224">
        <v>1.202</v>
      </c>
      <c r="I229" s="225"/>
      <c r="J229" s="226">
        <f>ROUND(I229*H229,2)</f>
        <v>0</v>
      </c>
      <c r="K229" s="222" t="s">
        <v>139</v>
      </c>
      <c r="L229" s="45"/>
      <c r="M229" s="227" t="s">
        <v>1</v>
      </c>
      <c r="N229" s="228" t="s">
        <v>41</v>
      </c>
      <c r="O229" s="92"/>
      <c r="P229" s="229">
        <f>O229*H229</f>
        <v>0</v>
      </c>
      <c r="Q229" s="229">
        <v>0</v>
      </c>
      <c r="R229" s="229">
        <f>Q229*H229</f>
        <v>0</v>
      </c>
      <c r="S229" s="229">
        <v>0</v>
      </c>
      <c r="T229" s="230">
        <f>S229*H229</f>
        <v>0</v>
      </c>
      <c r="U229" s="39"/>
      <c r="V229" s="39"/>
      <c r="W229" s="39"/>
      <c r="X229" s="39"/>
      <c r="Y229" s="39"/>
      <c r="Z229" s="39"/>
      <c r="AA229" s="39"/>
      <c r="AB229" s="39"/>
      <c r="AC229" s="39"/>
      <c r="AD229" s="39"/>
      <c r="AE229" s="39"/>
      <c r="AR229" s="231" t="s">
        <v>140</v>
      </c>
      <c r="AT229" s="231" t="s">
        <v>135</v>
      </c>
      <c r="AU229" s="231" t="s">
        <v>86</v>
      </c>
      <c r="AY229" s="18" t="s">
        <v>132</v>
      </c>
      <c r="BE229" s="232">
        <f>IF(N229="základní",J229,0)</f>
        <v>0</v>
      </c>
      <c r="BF229" s="232">
        <f>IF(N229="snížená",J229,0)</f>
        <v>0</v>
      </c>
      <c r="BG229" s="232">
        <f>IF(N229="zákl. přenesená",J229,0)</f>
        <v>0</v>
      </c>
      <c r="BH229" s="232">
        <f>IF(N229="sníž. přenesená",J229,0)</f>
        <v>0</v>
      </c>
      <c r="BI229" s="232">
        <f>IF(N229="nulová",J229,0)</f>
        <v>0</v>
      </c>
      <c r="BJ229" s="18" t="s">
        <v>84</v>
      </c>
      <c r="BK229" s="232">
        <f>ROUND(I229*H229,2)</f>
        <v>0</v>
      </c>
      <c r="BL229" s="18" t="s">
        <v>140</v>
      </c>
      <c r="BM229" s="231" t="s">
        <v>514</v>
      </c>
    </row>
    <row r="230" s="2" customFormat="1">
      <c r="A230" s="39"/>
      <c r="B230" s="40"/>
      <c r="C230" s="41"/>
      <c r="D230" s="233" t="s">
        <v>142</v>
      </c>
      <c r="E230" s="41"/>
      <c r="F230" s="234" t="s">
        <v>253</v>
      </c>
      <c r="G230" s="41"/>
      <c r="H230" s="41"/>
      <c r="I230" s="235"/>
      <c r="J230" s="41"/>
      <c r="K230" s="41"/>
      <c r="L230" s="45"/>
      <c r="M230" s="236"/>
      <c r="N230" s="237"/>
      <c r="O230" s="92"/>
      <c r="P230" s="92"/>
      <c r="Q230" s="92"/>
      <c r="R230" s="92"/>
      <c r="S230" s="92"/>
      <c r="T230" s="93"/>
      <c r="U230" s="39"/>
      <c r="V230" s="39"/>
      <c r="W230" s="39"/>
      <c r="X230" s="39"/>
      <c r="Y230" s="39"/>
      <c r="Z230" s="39"/>
      <c r="AA230" s="39"/>
      <c r="AB230" s="39"/>
      <c r="AC230" s="39"/>
      <c r="AD230" s="39"/>
      <c r="AE230" s="39"/>
      <c r="AT230" s="18" t="s">
        <v>142</v>
      </c>
      <c r="AU230" s="18" t="s">
        <v>86</v>
      </c>
    </row>
    <row r="231" s="13" customFormat="1">
      <c r="A231" s="13"/>
      <c r="B231" s="238"/>
      <c r="C231" s="239"/>
      <c r="D231" s="233" t="s">
        <v>144</v>
      </c>
      <c r="E231" s="240" t="s">
        <v>1</v>
      </c>
      <c r="F231" s="241" t="s">
        <v>254</v>
      </c>
      <c r="G231" s="239"/>
      <c r="H231" s="242">
        <v>1.202</v>
      </c>
      <c r="I231" s="243"/>
      <c r="J231" s="239"/>
      <c r="K231" s="239"/>
      <c r="L231" s="244"/>
      <c r="M231" s="245"/>
      <c r="N231" s="246"/>
      <c r="O231" s="246"/>
      <c r="P231" s="246"/>
      <c r="Q231" s="246"/>
      <c r="R231" s="246"/>
      <c r="S231" s="246"/>
      <c r="T231" s="247"/>
      <c r="U231" s="13"/>
      <c r="V231" s="13"/>
      <c r="W231" s="13"/>
      <c r="X231" s="13"/>
      <c r="Y231" s="13"/>
      <c r="Z231" s="13"/>
      <c r="AA231" s="13"/>
      <c r="AB231" s="13"/>
      <c r="AC231" s="13"/>
      <c r="AD231" s="13"/>
      <c r="AE231" s="13"/>
      <c r="AT231" s="248" t="s">
        <v>144</v>
      </c>
      <c r="AU231" s="248" t="s">
        <v>86</v>
      </c>
      <c r="AV231" s="13" t="s">
        <v>86</v>
      </c>
      <c r="AW231" s="13" t="s">
        <v>33</v>
      </c>
      <c r="AX231" s="13" t="s">
        <v>84</v>
      </c>
      <c r="AY231" s="248" t="s">
        <v>132</v>
      </c>
    </row>
    <row r="232" s="2" customFormat="1" ht="16.5" customHeight="1">
      <c r="A232" s="39"/>
      <c r="B232" s="40"/>
      <c r="C232" s="220" t="s">
        <v>299</v>
      </c>
      <c r="D232" s="220" t="s">
        <v>135</v>
      </c>
      <c r="E232" s="221" t="s">
        <v>256</v>
      </c>
      <c r="F232" s="222" t="s">
        <v>257</v>
      </c>
      <c r="G232" s="223" t="s">
        <v>138</v>
      </c>
      <c r="H232" s="224">
        <v>0.10000000000000001</v>
      </c>
      <c r="I232" s="225"/>
      <c r="J232" s="226">
        <f>ROUND(I232*H232,2)</f>
        <v>0</v>
      </c>
      <c r="K232" s="222" t="s">
        <v>139</v>
      </c>
      <c r="L232" s="45"/>
      <c r="M232" s="227" t="s">
        <v>1</v>
      </c>
      <c r="N232" s="228" t="s">
        <v>41</v>
      </c>
      <c r="O232" s="92"/>
      <c r="P232" s="229">
        <f>O232*H232</f>
        <v>0</v>
      </c>
      <c r="Q232" s="229">
        <v>0</v>
      </c>
      <c r="R232" s="229">
        <f>Q232*H232</f>
        <v>0</v>
      </c>
      <c r="S232" s="229">
        <v>0</v>
      </c>
      <c r="T232" s="230">
        <f>S232*H232</f>
        <v>0</v>
      </c>
      <c r="U232" s="39"/>
      <c r="V232" s="39"/>
      <c r="W232" s="39"/>
      <c r="X232" s="39"/>
      <c r="Y232" s="39"/>
      <c r="Z232" s="39"/>
      <c r="AA232" s="39"/>
      <c r="AB232" s="39"/>
      <c r="AC232" s="39"/>
      <c r="AD232" s="39"/>
      <c r="AE232" s="39"/>
      <c r="AR232" s="231" t="s">
        <v>140</v>
      </c>
      <c r="AT232" s="231" t="s">
        <v>135</v>
      </c>
      <c r="AU232" s="231" t="s">
        <v>86</v>
      </c>
      <c r="AY232" s="18" t="s">
        <v>132</v>
      </c>
      <c r="BE232" s="232">
        <f>IF(N232="základní",J232,0)</f>
        <v>0</v>
      </c>
      <c r="BF232" s="232">
        <f>IF(N232="snížená",J232,0)</f>
        <v>0</v>
      </c>
      <c r="BG232" s="232">
        <f>IF(N232="zákl. přenesená",J232,0)</f>
        <v>0</v>
      </c>
      <c r="BH232" s="232">
        <f>IF(N232="sníž. přenesená",J232,0)</f>
        <v>0</v>
      </c>
      <c r="BI232" s="232">
        <f>IF(N232="nulová",J232,0)</f>
        <v>0</v>
      </c>
      <c r="BJ232" s="18" t="s">
        <v>84</v>
      </c>
      <c r="BK232" s="232">
        <f>ROUND(I232*H232,2)</f>
        <v>0</v>
      </c>
      <c r="BL232" s="18" t="s">
        <v>140</v>
      </c>
      <c r="BM232" s="231" t="s">
        <v>515</v>
      </c>
    </row>
    <row r="233" s="2" customFormat="1">
      <c r="A233" s="39"/>
      <c r="B233" s="40"/>
      <c r="C233" s="41"/>
      <c r="D233" s="233" t="s">
        <v>142</v>
      </c>
      <c r="E233" s="41"/>
      <c r="F233" s="234" t="s">
        <v>259</v>
      </c>
      <c r="G233" s="41"/>
      <c r="H233" s="41"/>
      <c r="I233" s="235"/>
      <c r="J233" s="41"/>
      <c r="K233" s="41"/>
      <c r="L233" s="45"/>
      <c r="M233" s="236"/>
      <c r="N233" s="237"/>
      <c r="O233" s="92"/>
      <c r="P233" s="92"/>
      <c r="Q233" s="92"/>
      <c r="R233" s="92"/>
      <c r="S233" s="92"/>
      <c r="T233" s="93"/>
      <c r="U233" s="39"/>
      <c r="V233" s="39"/>
      <c r="W233" s="39"/>
      <c r="X233" s="39"/>
      <c r="Y233" s="39"/>
      <c r="Z233" s="39"/>
      <c r="AA233" s="39"/>
      <c r="AB233" s="39"/>
      <c r="AC233" s="39"/>
      <c r="AD233" s="39"/>
      <c r="AE233" s="39"/>
      <c r="AT233" s="18" t="s">
        <v>142</v>
      </c>
      <c r="AU233" s="18" t="s">
        <v>86</v>
      </c>
    </row>
    <row r="234" s="14" customFormat="1">
      <c r="A234" s="14"/>
      <c r="B234" s="249"/>
      <c r="C234" s="250"/>
      <c r="D234" s="233" t="s">
        <v>144</v>
      </c>
      <c r="E234" s="251" t="s">
        <v>1</v>
      </c>
      <c r="F234" s="252" t="s">
        <v>260</v>
      </c>
      <c r="G234" s="250"/>
      <c r="H234" s="251" t="s">
        <v>1</v>
      </c>
      <c r="I234" s="253"/>
      <c r="J234" s="250"/>
      <c r="K234" s="250"/>
      <c r="L234" s="254"/>
      <c r="M234" s="255"/>
      <c r="N234" s="256"/>
      <c r="O234" s="256"/>
      <c r="P234" s="256"/>
      <c r="Q234" s="256"/>
      <c r="R234" s="256"/>
      <c r="S234" s="256"/>
      <c r="T234" s="257"/>
      <c r="U234" s="14"/>
      <c r="V234" s="14"/>
      <c r="W234" s="14"/>
      <c r="X234" s="14"/>
      <c r="Y234" s="14"/>
      <c r="Z234" s="14"/>
      <c r="AA234" s="14"/>
      <c r="AB234" s="14"/>
      <c r="AC234" s="14"/>
      <c r="AD234" s="14"/>
      <c r="AE234" s="14"/>
      <c r="AT234" s="258" t="s">
        <v>144</v>
      </c>
      <c r="AU234" s="258" t="s">
        <v>86</v>
      </c>
      <c r="AV234" s="14" t="s">
        <v>84</v>
      </c>
      <c r="AW234" s="14" t="s">
        <v>33</v>
      </c>
      <c r="AX234" s="14" t="s">
        <v>76</v>
      </c>
      <c r="AY234" s="258" t="s">
        <v>132</v>
      </c>
    </row>
    <row r="235" s="13" customFormat="1">
      <c r="A235" s="13"/>
      <c r="B235" s="238"/>
      <c r="C235" s="239"/>
      <c r="D235" s="233" t="s">
        <v>144</v>
      </c>
      <c r="E235" s="240" t="s">
        <v>1</v>
      </c>
      <c r="F235" s="241" t="s">
        <v>516</v>
      </c>
      <c r="G235" s="239"/>
      <c r="H235" s="242">
        <v>0.10000000000000001</v>
      </c>
      <c r="I235" s="243"/>
      <c r="J235" s="239"/>
      <c r="K235" s="239"/>
      <c r="L235" s="244"/>
      <c r="M235" s="245"/>
      <c r="N235" s="246"/>
      <c r="O235" s="246"/>
      <c r="P235" s="246"/>
      <c r="Q235" s="246"/>
      <c r="R235" s="246"/>
      <c r="S235" s="246"/>
      <c r="T235" s="247"/>
      <c r="U235" s="13"/>
      <c r="V235" s="13"/>
      <c r="W235" s="13"/>
      <c r="X235" s="13"/>
      <c r="Y235" s="13"/>
      <c r="Z235" s="13"/>
      <c r="AA235" s="13"/>
      <c r="AB235" s="13"/>
      <c r="AC235" s="13"/>
      <c r="AD235" s="13"/>
      <c r="AE235" s="13"/>
      <c r="AT235" s="248" t="s">
        <v>144</v>
      </c>
      <c r="AU235" s="248" t="s">
        <v>86</v>
      </c>
      <c r="AV235" s="13" t="s">
        <v>86</v>
      </c>
      <c r="AW235" s="13" t="s">
        <v>33</v>
      </c>
      <c r="AX235" s="13" t="s">
        <v>84</v>
      </c>
      <c r="AY235" s="248" t="s">
        <v>132</v>
      </c>
    </row>
    <row r="236" s="2" customFormat="1" ht="16.5" customHeight="1">
      <c r="A236" s="39"/>
      <c r="B236" s="40"/>
      <c r="C236" s="220" t="s">
        <v>7</v>
      </c>
      <c r="D236" s="220" t="s">
        <v>135</v>
      </c>
      <c r="E236" s="221" t="s">
        <v>263</v>
      </c>
      <c r="F236" s="222" t="s">
        <v>264</v>
      </c>
      <c r="G236" s="223" t="s">
        <v>177</v>
      </c>
      <c r="H236" s="224">
        <v>843</v>
      </c>
      <c r="I236" s="225"/>
      <c r="J236" s="226">
        <f>ROUND(I236*H236,2)</f>
        <v>0</v>
      </c>
      <c r="K236" s="222" t="s">
        <v>139</v>
      </c>
      <c r="L236" s="45"/>
      <c r="M236" s="227" t="s">
        <v>1</v>
      </c>
      <c r="N236" s="228" t="s">
        <v>41</v>
      </c>
      <c r="O236" s="92"/>
      <c r="P236" s="229">
        <f>O236*H236</f>
        <v>0</v>
      </c>
      <c r="Q236" s="229">
        <v>0</v>
      </c>
      <c r="R236" s="229">
        <f>Q236*H236</f>
        <v>0</v>
      </c>
      <c r="S236" s="229">
        <v>0</v>
      </c>
      <c r="T236" s="230">
        <f>S236*H236</f>
        <v>0</v>
      </c>
      <c r="U236" s="39"/>
      <c r="V236" s="39"/>
      <c r="W236" s="39"/>
      <c r="X236" s="39"/>
      <c r="Y236" s="39"/>
      <c r="Z236" s="39"/>
      <c r="AA236" s="39"/>
      <c r="AB236" s="39"/>
      <c r="AC236" s="39"/>
      <c r="AD236" s="39"/>
      <c r="AE236" s="39"/>
      <c r="AR236" s="231" t="s">
        <v>140</v>
      </c>
      <c r="AT236" s="231" t="s">
        <v>135</v>
      </c>
      <c r="AU236" s="231" t="s">
        <v>86</v>
      </c>
      <c r="AY236" s="18" t="s">
        <v>132</v>
      </c>
      <c r="BE236" s="232">
        <f>IF(N236="základní",J236,0)</f>
        <v>0</v>
      </c>
      <c r="BF236" s="232">
        <f>IF(N236="snížená",J236,0)</f>
        <v>0</v>
      </c>
      <c r="BG236" s="232">
        <f>IF(N236="zákl. přenesená",J236,0)</f>
        <v>0</v>
      </c>
      <c r="BH236" s="232">
        <f>IF(N236="sníž. přenesená",J236,0)</f>
        <v>0</v>
      </c>
      <c r="BI236" s="232">
        <f>IF(N236="nulová",J236,0)</f>
        <v>0</v>
      </c>
      <c r="BJ236" s="18" t="s">
        <v>84</v>
      </c>
      <c r="BK236" s="232">
        <f>ROUND(I236*H236,2)</f>
        <v>0</v>
      </c>
      <c r="BL236" s="18" t="s">
        <v>140</v>
      </c>
      <c r="BM236" s="231" t="s">
        <v>517</v>
      </c>
    </row>
    <row r="237" s="2" customFormat="1">
      <c r="A237" s="39"/>
      <c r="B237" s="40"/>
      <c r="C237" s="41"/>
      <c r="D237" s="233" t="s">
        <v>142</v>
      </c>
      <c r="E237" s="41"/>
      <c r="F237" s="234" t="s">
        <v>266</v>
      </c>
      <c r="G237" s="41"/>
      <c r="H237" s="41"/>
      <c r="I237" s="235"/>
      <c r="J237" s="41"/>
      <c r="K237" s="41"/>
      <c r="L237" s="45"/>
      <c r="M237" s="236"/>
      <c r="N237" s="237"/>
      <c r="O237" s="92"/>
      <c r="P237" s="92"/>
      <c r="Q237" s="92"/>
      <c r="R237" s="92"/>
      <c r="S237" s="92"/>
      <c r="T237" s="93"/>
      <c r="U237" s="39"/>
      <c r="V237" s="39"/>
      <c r="W237" s="39"/>
      <c r="X237" s="39"/>
      <c r="Y237" s="39"/>
      <c r="Z237" s="39"/>
      <c r="AA237" s="39"/>
      <c r="AB237" s="39"/>
      <c r="AC237" s="39"/>
      <c r="AD237" s="39"/>
      <c r="AE237" s="39"/>
      <c r="AT237" s="18" t="s">
        <v>142</v>
      </c>
      <c r="AU237" s="18" t="s">
        <v>86</v>
      </c>
    </row>
    <row r="238" s="14" customFormat="1">
      <c r="A238" s="14"/>
      <c r="B238" s="249"/>
      <c r="C238" s="250"/>
      <c r="D238" s="233" t="s">
        <v>144</v>
      </c>
      <c r="E238" s="251" t="s">
        <v>1</v>
      </c>
      <c r="F238" s="252" t="s">
        <v>267</v>
      </c>
      <c r="G238" s="250"/>
      <c r="H238" s="251" t="s">
        <v>1</v>
      </c>
      <c r="I238" s="253"/>
      <c r="J238" s="250"/>
      <c r="K238" s="250"/>
      <c r="L238" s="254"/>
      <c r="M238" s="255"/>
      <c r="N238" s="256"/>
      <c r="O238" s="256"/>
      <c r="P238" s="256"/>
      <c r="Q238" s="256"/>
      <c r="R238" s="256"/>
      <c r="S238" s="256"/>
      <c r="T238" s="257"/>
      <c r="U238" s="14"/>
      <c r="V238" s="14"/>
      <c r="W238" s="14"/>
      <c r="X238" s="14"/>
      <c r="Y238" s="14"/>
      <c r="Z238" s="14"/>
      <c r="AA238" s="14"/>
      <c r="AB238" s="14"/>
      <c r="AC238" s="14"/>
      <c r="AD238" s="14"/>
      <c r="AE238" s="14"/>
      <c r="AT238" s="258" t="s">
        <v>144</v>
      </c>
      <c r="AU238" s="258" t="s">
        <v>86</v>
      </c>
      <c r="AV238" s="14" t="s">
        <v>84</v>
      </c>
      <c r="AW238" s="14" t="s">
        <v>33</v>
      </c>
      <c r="AX238" s="14" t="s">
        <v>76</v>
      </c>
      <c r="AY238" s="258" t="s">
        <v>132</v>
      </c>
    </row>
    <row r="239" s="13" customFormat="1">
      <c r="A239" s="13"/>
      <c r="B239" s="238"/>
      <c r="C239" s="239"/>
      <c r="D239" s="233" t="s">
        <v>144</v>
      </c>
      <c r="E239" s="240" t="s">
        <v>1</v>
      </c>
      <c r="F239" s="241" t="s">
        <v>518</v>
      </c>
      <c r="G239" s="239"/>
      <c r="H239" s="242">
        <v>843</v>
      </c>
      <c r="I239" s="243"/>
      <c r="J239" s="239"/>
      <c r="K239" s="239"/>
      <c r="L239" s="244"/>
      <c r="M239" s="245"/>
      <c r="N239" s="246"/>
      <c r="O239" s="246"/>
      <c r="P239" s="246"/>
      <c r="Q239" s="246"/>
      <c r="R239" s="246"/>
      <c r="S239" s="246"/>
      <c r="T239" s="247"/>
      <c r="U239" s="13"/>
      <c r="V239" s="13"/>
      <c r="W239" s="13"/>
      <c r="X239" s="13"/>
      <c r="Y239" s="13"/>
      <c r="Z239" s="13"/>
      <c r="AA239" s="13"/>
      <c r="AB239" s="13"/>
      <c r="AC239" s="13"/>
      <c r="AD239" s="13"/>
      <c r="AE239" s="13"/>
      <c r="AT239" s="248" t="s">
        <v>144</v>
      </c>
      <c r="AU239" s="248" t="s">
        <v>86</v>
      </c>
      <c r="AV239" s="13" t="s">
        <v>86</v>
      </c>
      <c r="AW239" s="13" t="s">
        <v>33</v>
      </c>
      <c r="AX239" s="13" t="s">
        <v>84</v>
      </c>
      <c r="AY239" s="248" t="s">
        <v>132</v>
      </c>
    </row>
    <row r="240" s="2" customFormat="1" ht="16.5" customHeight="1">
      <c r="A240" s="39"/>
      <c r="B240" s="40"/>
      <c r="C240" s="220" t="s">
        <v>167</v>
      </c>
      <c r="D240" s="220" t="s">
        <v>135</v>
      </c>
      <c r="E240" s="221" t="s">
        <v>270</v>
      </c>
      <c r="F240" s="222" t="s">
        <v>271</v>
      </c>
      <c r="G240" s="223" t="s">
        <v>177</v>
      </c>
      <c r="H240" s="224">
        <v>1260</v>
      </c>
      <c r="I240" s="225"/>
      <c r="J240" s="226">
        <f>ROUND(I240*H240,2)</f>
        <v>0</v>
      </c>
      <c r="K240" s="222" t="s">
        <v>139</v>
      </c>
      <c r="L240" s="45"/>
      <c r="M240" s="227" t="s">
        <v>1</v>
      </c>
      <c r="N240" s="228" t="s">
        <v>41</v>
      </c>
      <c r="O240" s="92"/>
      <c r="P240" s="229">
        <f>O240*H240</f>
        <v>0</v>
      </c>
      <c r="Q240" s="229">
        <v>0</v>
      </c>
      <c r="R240" s="229">
        <f>Q240*H240</f>
        <v>0</v>
      </c>
      <c r="S240" s="229">
        <v>0</v>
      </c>
      <c r="T240" s="230">
        <f>S240*H240</f>
        <v>0</v>
      </c>
      <c r="U240" s="39"/>
      <c r="V240" s="39"/>
      <c r="W240" s="39"/>
      <c r="X240" s="39"/>
      <c r="Y240" s="39"/>
      <c r="Z240" s="39"/>
      <c r="AA240" s="39"/>
      <c r="AB240" s="39"/>
      <c r="AC240" s="39"/>
      <c r="AD240" s="39"/>
      <c r="AE240" s="39"/>
      <c r="AR240" s="231" t="s">
        <v>140</v>
      </c>
      <c r="AT240" s="231" t="s">
        <v>135</v>
      </c>
      <c r="AU240" s="231" t="s">
        <v>86</v>
      </c>
      <c r="AY240" s="18" t="s">
        <v>132</v>
      </c>
      <c r="BE240" s="232">
        <f>IF(N240="základní",J240,0)</f>
        <v>0</v>
      </c>
      <c r="BF240" s="232">
        <f>IF(N240="snížená",J240,0)</f>
        <v>0</v>
      </c>
      <c r="BG240" s="232">
        <f>IF(N240="zákl. přenesená",J240,0)</f>
        <v>0</v>
      </c>
      <c r="BH240" s="232">
        <f>IF(N240="sníž. přenesená",J240,0)</f>
        <v>0</v>
      </c>
      <c r="BI240" s="232">
        <f>IF(N240="nulová",J240,0)</f>
        <v>0</v>
      </c>
      <c r="BJ240" s="18" t="s">
        <v>84</v>
      </c>
      <c r="BK240" s="232">
        <f>ROUND(I240*H240,2)</f>
        <v>0</v>
      </c>
      <c r="BL240" s="18" t="s">
        <v>140</v>
      </c>
      <c r="BM240" s="231" t="s">
        <v>519</v>
      </c>
    </row>
    <row r="241" s="2" customFormat="1">
      <c r="A241" s="39"/>
      <c r="B241" s="40"/>
      <c r="C241" s="41"/>
      <c r="D241" s="233" t="s">
        <v>142</v>
      </c>
      <c r="E241" s="41"/>
      <c r="F241" s="234" t="s">
        <v>273</v>
      </c>
      <c r="G241" s="41"/>
      <c r="H241" s="41"/>
      <c r="I241" s="235"/>
      <c r="J241" s="41"/>
      <c r="K241" s="41"/>
      <c r="L241" s="45"/>
      <c r="M241" s="236"/>
      <c r="N241" s="237"/>
      <c r="O241" s="92"/>
      <c r="P241" s="92"/>
      <c r="Q241" s="92"/>
      <c r="R241" s="92"/>
      <c r="S241" s="92"/>
      <c r="T241" s="93"/>
      <c r="U241" s="39"/>
      <c r="V241" s="39"/>
      <c r="W241" s="39"/>
      <c r="X241" s="39"/>
      <c r="Y241" s="39"/>
      <c r="Z241" s="39"/>
      <c r="AA241" s="39"/>
      <c r="AB241" s="39"/>
      <c r="AC241" s="39"/>
      <c r="AD241" s="39"/>
      <c r="AE241" s="39"/>
      <c r="AT241" s="18" t="s">
        <v>142</v>
      </c>
      <c r="AU241" s="18" t="s">
        <v>86</v>
      </c>
    </row>
    <row r="242" s="14" customFormat="1">
      <c r="A242" s="14"/>
      <c r="B242" s="249"/>
      <c r="C242" s="250"/>
      <c r="D242" s="233" t="s">
        <v>144</v>
      </c>
      <c r="E242" s="251" t="s">
        <v>1</v>
      </c>
      <c r="F242" s="252" t="s">
        <v>520</v>
      </c>
      <c r="G242" s="250"/>
      <c r="H242" s="251" t="s">
        <v>1</v>
      </c>
      <c r="I242" s="253"/>
      <c r="J242" s="250"/>
      <c r="K242" s="250"/>
      <c r="L242" s="254"/>
      <c r="M242" s="255"/>
      <c r="N242" s="256"/>
      <c r="O242" s="256"/>
      <c r="P242" s="256"/>
      <c r="Q242" s="256"/>
      <c r="R242" s="256"/>
      <c r="S242" s="256"/>
      <c r="T242" s="257"/>
      <c r="U242" s="14"/>
      <c r="V242" s="14"/>
      <c r="W242" s="14"/>
      <c r="X242" s="14"/>
      <c r="Y242" s="14"/>
      <c r="Z242" s="14"/>
      <c r="AA242" s="14"/>
      <c r="AB242" s="14"/>
      <c r="AC242" s="14"/>
      <c r="AD242" s="14"/>
      <c r="AE242" s="14"/>
      <c r="AT242" s="258" t="s">
        <v>144</v>
      </c>
      <c r="AU242" s="258" t="s">
        <v>86</v>
      </c>
      <c r="AV242" s="14" t="s">
        <v>84</v>
      </c>
      <c r="AW242" s="14" t="s">
        <v>33</v>
      </c>
      <c r="AX242" s="14" t="s">
        <v>76</v>
      </c>
      <c r="AY242" s="258" t="s">
        <v>132</v>
      </c>
    </row>
    <row r="243" s="14" customFormat="1">
      <c r="A243" s="14"/>
      <c r="B243" s="249"/>
      <c r="C243" s="250"/>
      <c r="D243" s="233" t="s">
        <v>144</v>
      </c>
      <c r="E243" s="251" t="s">
        <v>1</v>
      </c>
      <c r="F243" s="252" t="s">
        <v>521</v>
      </c>
      <c r="G243" s="250"/>
      <c r="H243" s="251" t="s">
        <v>1</v>
      </c>
      <c r="I243" s="253"/>
      <c r="J243" s="250"/>
      <c r="K243" s="250"/>
      <c r="L243" s="254"/>
      <c r="M243" s="255"/>
      <c r="N243" s="256"/>
      <c r="O243" s="256"/>
      <c r="P243" s="256"/>
      <c r="Q243" s="256"/>
      <c r="R243" s="256"/>
      <c r="S243" s="256"/>
      <c r="T243" s="257"/>
      <c r="U243" s="14"/>
      <c r="V243" s="14"/>
      <c r="W243" s="14"/>
      <c r="X243" s="14"/>
      <c r="Y243" s="14"/>
      <c r="Z243" s="14"/>
      <c r="AA243" s="14"/>
      <c r="AB243" s="14"/>
      <c r="AC243" s="14"/>
      <c r="AD243" s="14"/>
      <c r="AE243" s="14"/>
      <c r="AT243" s="258" t="s">
        <v>144</v>
      </c>
      <c r="AU243" s="258" t="s">
        <v>86</v>
      </c>
      <c r="AV243" s="14" t="s">
        <v>84</v>
      </c>
      <c r="AW243" s="14" t="s">
        <v>33</v>
      </c>
      <c r="AX243" s="14" t="s">
        <v>76</v>
      </c>
      <c r="AY243" s="258" t="s">
        <v>132</v>
      </c>
    </row>
    <row r="244" s="13" customFormat="1">
      <c r="A244" s="13"/>
      <c r="B244" s="238"/>
      <c r="C244" s="239"/>
      <c r="D244" s="233" t="s">
        <v>144</v>
      </c>
      <c r="E244" s="240" t="s">
        <v>1</v>
      </c>
      <c r="F244" s="241" t="s">
        <v>522</v>
      </c>
      <c r="G244" s="239"/>
      <c r="H244" s="242">
        <v>160</v>
      </c>
      <c r="I244" s="243"/>
      <c r="J244" s="239"/>
      <c r="K244" s="239"/>
      <c r="L244" s="244"/>
      <c r="M244" s="245"/>
      <c r="N244" s="246"/>
      <c r="O244" s="246"/>
      <c r="P244" s="246"/>
      <c r="Q244" s="246"/>
      <c r="R244" s="246"/>
      <c r="S244" s="246"/>
      <c r="T244" s="247"/>
      <c r="U244" s="13"/>
      <c r="V244" s="13"/>
      <c r="W244" s="13"/>
      <c r="X244" s="13"/>
      <c r="Y244" s="13"/>
      <c r="Z244" s="13"/>
      <c r="AA244" s="13"/>
      <c r="AB244" s="13"/>
      <c r="AC244" s="13"/>
      <c r="AD244" s="13"/>
      <c r="AE244" s="13"/>
      <c r="AT244" s="248" t="s">
        <v>144</v>
      </c>
      <c r="AU244" s="248" t="s">
        <v>86</v>
      </c>
      <c r="AV244" s="13" t="s">
        <v>86</v>
      </c>
      <c r="AW244" s="13" t="s">
        <v>33</v>
      </c>
      <c r="AX244" s="13" t="s">
        <v>76</v>
      </c>
      <c r="AY244" s="248" t="s">
        <v>132</v>
      </c>
    </row>
    <row r="245" s="14" customFormat="1">
      <c r="A245" s="14"/>
      <c r="B245" s="249"/>
      <c r="C245" s="250"/>
      <c r="D245" s="233" t="s">
        <v>144</v>
      </c>
      <c r="E245" s="251" t="s">
        <v>1</v>
      </c>
      <c r="F245" s="252" t="s">
        <v>523</v>
      </c>
      <c r="G245" s="250"/>
      <c r="H245" s="251" t="s">
        <v>1</v>
      </c>
      <c r="I245" s="253"/>
      <c r="J245" s="250"/>
      <c r="K245" s="250"/>
      <c r="L245" s="254"/>
      <c r="M245" s="255"/>
      <c r="N245" s="256"/>
      <c r="O245" s="256"/>
      <c r="P245" s="256"/>
      <c r="Q245" s="256"/>
      <c r="R245" s="256"/>
      <c r="S245" s="256"/>
      <c r="T245" s="257"/>
      <c r="U245" s="14"/>
      <c r="V245" s="14"/>
      <c r="W245" s="14"/>
      <c r="X245" s="14"/>
      <c r="Y245" s="14"/>
      <c r="Z245" s="14"/>
      <c r="AA245" s="14"/>
      <c r="AB245" s="14"/>
      <c r="AC245" s="14"/>
      <c r="AD245" s="14"/>
      <c r="AE245" s="14"/>
      <c r="AT245" s="258" t="s">
        <v>144</v>
      </c>
      <c r="AU245" s="258" t="s">
        <v>86</v>
      </c>
      <c r="AV245" s="14" t="s">
        <v>84</v>
      </c>
      <c r="AW245" s="14" t="s">
        <v>33</v>
      </c>
      <c r="AX245" s="14" t="s">
        <v>76</v>
      </c>
      <c r="AY245" s="258" t="s">
        <v>132</v>
      </c>
    </row>
    <row r="246" s="13" customFormat="1">
      <c r="A246" s="13"/>
      <c r="B246" s="238"/>
      <c r="C246" s="239"/>
      <c r="D246" s="233" t="s">
        <v>144</v>
      </c>
      <c r="E246" s="240" t="s">
        <v>1</v>
      </c>
      <c r="F246" s="241" t="s">
        <v>524</v>
      </c>
      <c r="G246" s="239"/>
      <c r="H246" s="242">
        <v>240</v>
      </c>
      <c r="I246" s="243"/>
      <c r="J246" s="239"/>
      <c r="K246" s="239"/>
      <c r="L246" s="244"/>
      <c r="M246" s="245"/>
      <c r="N246" s="246"/>
      <c r="O246" s="246"/>
      <c r="P246" s="246"/>
      <c r="Q246" s="246"/>
      <c r="R246" s="246"/>
      <c r="S246" s="246"/>
      <c r="T246" s="247"/>
      <c r="U246" s="13"/>
      <c r="V246" s="13"/>
      <c r="W246" s="13"/>
      <c r="X246" s="13"/>
      <c r="Y246" s="13"/>
      <c r="Z246" s="13"/>
      <c r="AA246" s="13"/>
      <c r="AB246" s="13"/>
      <c r="AC246" s="13"/>
      <c r="AD246" s="13"/>
      <c r="AE246" s="13"/>
      <c r="AT246" s="248" t="s">
        <v>144</v>
      </c>
      <c r="AU246" s="248" t="s">
        <v>86</v>
      </c>
      <c r="AV246" s="13" t="s">
        <v>86</v>
      </c>
      <c r="AW246" s="13" t="s">
        <v>33</v>
      </c>
      <c r="AX246" s="13" t="s">
        <v>76</v>
      </c>
      <c r="AY246" s="248" t="s">
        <v>132</v>
      </c>
    </row>
    <row r="247" s="14" customFormat="1">
      <c r="A247" s="14"/>
      <c r="B247" s="249"/>
      <c r="C247" s="250"/>
      <c r="D247" s="233" t="s">
        <v>144</v>
      </c>
      <c r="E247" s="251" t="s">
        <v>1</v>
      </c>
      <c r="F247" s="252" t="s">
        <v>525</v>
      </c>
      <c r="G247" s="250"/>
      <c r="H247" s="251" t="s">
        <v>1</v>
      </c>
      <c r="I247" s="253"/>
      <c r="J247" s="250"/>
      <c r="K247" s="250"/>
      <c r="L247" s="254"/>
      <c r="M247" s="255"/>
      <c r="N247" s="256"/>
      <c r="O247" s="256"/>
      <c r="P247" s="256"/>
      <c r="Q247" s="256"/>
      <c r="R247" s="256"/>
      <c r="S247" s="256"/>
      <c r="T247" s="257"/>
      <c r="U247" s="14"/>
      <c r="V247" s="14"/>
      <c r="W247" s="14"/>
      <c r="X247" s="14"/>
      <c r="Y247" s="14"/>
      <c r="Z247" s="14"/>
      <c r="AA247" s="14"/>
      <c r="AB247" s="14"/>
      <c r="AC247" s="14"/>
      <c r="AD247" s="14"/>
      <c r="AE247" s="14"/>
      <c r="AT247" s="258" t="s">
        <v>144</v>
      </c>
      <c r="AU247" s="258" t="s">
        <v>86</v>
      </c>
      <c r="AV247" s="14" t="s">
        <v>84</v>
      </c>
      <c r="AW247" s="14" t="s">
        <v>33</v>
      </c>
      <c r="AX247" s="14" t="s">
        <v>76</v>
      </c>
      <c r="AY247" s="258" t="s">
        <v>132</v>
      </c>
    </row>
    <row r="248" s="13" customFormat="1">
      <c r="A248" s="13"/>
      <c r="B248" s="238"/>
      <c r="C248" s="239"/>
      <c r="D248" s="233" t="s">
        <v>144</v>
      </c>
      <c r="E248" s="240" t="s">
        <v>1</v>
      </c>
      <c r="F248" s="241" t="s">
        <v>526</v>
      </c>
      <c r="G248" s="239"/>
      <c r="H248" s="242">
        <v>300</v>
      </c>
      <c r="I248" s="243"/>
      <c r="J248" s="239"/>
      <c r="K248" s="239"/>
      <c r="L248" s="244"/>
      <c r="M248" s="245"/>
      <c r="N248" s="246"/>
      <c r="O248" s="246"/>
      <c r="P248" s="246"/>
      <c r="Q248" s="246"/>
      <c r="R248" s="246"/>
      <c r="S248" s="246"/>
      <c r="T248" s="247"/>
      <c r="U248" s="13"/>
      <c r="V248" s="13"/>
      <c r="W248" s="13"/>
      <c r="X248" s="13"/>
      <c r="Y248" s="13"/>
      <c r="Z248" s="13"/>
      <c r="AA248" s="13"/>
      <c r="AB248" s="13"/>
      <c r="AC248" s="13"/>
      <c r="AD248" s="13"/>
      <c r="AE248" s="13"/>
      <c r="AT248" s="248" t="s">
        <v>144</v>
      </c>
      <c r="AU248" s="248" t="s">
        <v>86</v>
      </c>
      <c r="AV248" s="13" t="s">
        <v>86</v>
      </c>
      <c r="AW248" s="13" t="s">
        <v>33</v>
      </c>
      <c r="AX248" s="13" t="s">
        <v>76</v>
      </c>
      <c r="AY248" s="248" t="s">
        <v>132</v>
      </c>
    </row>
    <row r="249" s="14" customFormat="1">
      <c r="A249" s="14"/>
      <c r="B249" s="249"/>
      <c r="C249" s="250"/>
      <c r="D249" s="233" t="s">
        <v>144</v>
      </c>
      <c r="E249" s="251" t="s">
        <v>1</v>
      </c>
      <c r="F249" s="252" t="s">
        <v>527</v>
      </c>
      <c r="G249" s="250"/>
      <c r="H249" s="251" t="s">
        <v>1</v>
      </c>
      <c r="I249" s="253"/>
      <c r="J249" s="250"/>
      <c r="K249" s="250"/>
      <c r="L249" s="254"/>
      <c r="M249" s="255"/>
      <c r="N249" s="256"/>
      <c r="O249" s="256"/>
      <c r="P249" s="256"/>
      <c r="Q249" s="256"/>
      <c r="R249" s="256"/>
      <c r="S249" s="256"/>
      <c r="T249" s="257"/>
      <c r="U249" s="14"/>
      <c r="V249" s="14"/>
      <c r="W249" s="14"/>
      <c r="X249" s="14"/>
      <c r="Y249" s="14"/>
      <c r="Z249" s="14"/>
      <c r="AA249" s="14"/>
      <c r="AB249" s="14"/>
      <c r="AC249" s="14"/>
      <c r="AD249" s="14"/>
      <c r="AE249" s="14"/>
      <c r="AT249" s="258" t="s">
        <v>144</v>
      </c>
      <c r="AU249" s="258" t="s">
        <v>86</v>
      </c>
      <c r="AV249" s="14" t="s">
        <v>84</v>
      </c>
      <c r="AW249" s="14" t="s">
        <v>33</v>
      </c>
      <c r="AX249" s="14" t="s">
        <v>76</v>
      </c>
      <c r="AY249" s="258" t="s">
        <v>132</v>
      </c>
    </row>
    <row r="250" s="13" customFormat="1">
      <c r="A250" s="13"/>
      <c r="B250" s="238"/>
      <c r="C250" s="239"/>
      <c r="D250" s="233" t="s">
        <v>144</v>
      </c>
      <c r="E250" s="240" t="s">
        <v>1</v>
      </c>
      <c r="F250" s="241" t="s">
        <v>528</v>
      </c>
      <c r="G250" s="239"/>
      <c r="H250" s="242">
        <v>260</v>
      </c>
      <c r="I250" s="243"/>
      <c r="J250" s="239"/>
      <c r="K250" s="239"/>
      <c r="L250" s="244"/>
      <c r="M250" s="245"/>
      <c r="N250" s="246"/>
      <c r="O250" s="246"/>
      <c r="P250" s="246"/>
      <c r="Q250" s="246"/>
      <c r="R250" s="246"/>
      <c r="S250" s="246"/>
      <c r="T250" s="247"/>
      <c r="U250" s="13"/>
      <c r="V250" s="13"/>
      <c r="W250" s="13"/>
      <c r="X250" s="13"/>
      <c r="Y250" s="13"/>
      <c r="Z250" s="13"/>
      <c r="AA250" s="13"/>
      <c r="AB250" s="13"/>
      <c r="AC250" s="13"/>
      <c r="AD250" s="13"/>
      <c r="AE250" s="13"/>
      <c r="AT250" s="248" t="s">
        <v>144</v>
      </c>
      <c r="AU250" s="248" t="s">
        <v>86</v>
      </c>
      <c r="AV250" s="13" t="s">
        <v>86</v>
      </c>
      <c r="AW250" s="13" t="s">
        <v>33</v>
      </c>
      <c r="AX250" s="13" t="s">
        <v>76</v>
      </c>
      <c r="AY250" s="248" t="s">
        <v>132</v>
      </c>
    </row>
    <row r="251" s="16" customFormat="1">
      <c r="A251" s="16"/>
      <c r="B251" s="271"/>
      <c r="C251" s="272"/>
      <c r="D251" s="233" t="s">
        <v>144</v>
      </c>
      <c r="E251" s="273" t="s">
        <v>1</v>
      </c>
      <c r="F251" s="274" t="s">
        <v>281</v>
      </c>
      <c r="G251" s="272"/>
      <c r="H251" s="275">
        <v>960</v>
      </c>
      <c r="I251" s="276"/>
      <c r="J251" s="272"/>
      <c r="K251" s="272"/>
      <c r="L251" s="277"/>
      <c r="M251" s="278"/>
      <c r="N251" s="279"/>
      <c r="O251" s="279"/>
      <c r="P251" s="279"/>
      <c r="Q251" s="279"/>
      <c r="R251" s="279"/>
      <c r="S251" s="279"/>
      <c r="T251" s="280"/>
      <c r="U251" s="16"/>
      <c r="V251" s="16"/>
      <c r="W251" s="16"/>
      <c r="X251" s="16"/>
      <c r="Y251" s="16"/>
      <c r="Z251" s="16"/>
      <c r="AA251" s="16"/>
      <c r="AB251" s="16"/>
      <c r="AC251" s="16"/>
      <c r="AD251" s="16"/>
      <c r="AE251" s="16"/>
      <c r="AT251" s="281" t="s">
        <v>144</v>
      </c>
      <c r="AU251" s="281" t="s">
        <v>86</v>
      </c>
      <c r="AV251" s="16" t="s">
        <v>149</v>
      </c>
      <c r="AW251" s="16" t="s">
        <v>33</v>
      </c>
      <c r="AX251" s="16" t="s">
        <v>76</v>
      </c>
      <c r="AY251" s="281" t="s">
        <v>132</v>
      </c>
    </row>
    <row r="252" s="14" customFormat="1">
      <c r="A252" s="14"/>
      <c r="B252" s="249"/>
      <c r="C252" s="250"/>
      <c r="D252" s="233" t="s">
        <v>144</v>
      </c>
      <c r="E252" s="251" t="s">
        <v>1</v>
      </c>
      <c r="F252" s="252" t="s">
        <v>529</v>
      </c>
      <c r="G252" s="250"/>
      <c r="H252" s="251" t="s">
        <v>1</v>
      </c>
      <c r="I252" s="253"/>
      <c r="J252" s="250"/>
      <c r="K252" s="250"/>
      <c r="L252" s="254"/>
      <c r="M252" s="255"/>
      <c r="N252" s="256"/>
      <c r="O252" s="256"/>
      <c r="P252" s="256"/>
      <c r="Q252" s="256"/>
      <c r="R252" s="256"/>
      <c r="S252" s="256"/>
      <c r="T252" s="257"/>
      <c r="U252" s="14"/>
      <c r="V252" s="14"/>
      <c r="W252" s="14"/>
      <c r="X252" s="14"/>
      <c r="Y252" s="14"/>
      <c r="Z252" s="14"/>
      <c r="AA252" s="14"/>
      <c r="AB252" s="14"/>
      <c r="AC252" s="14"/>
      <c r="AD252" s="14"/>
      <c r="AE252" s="14"/>
      <c r="AT252" s="258" t="s">
        <v>144</v>
      </c>
      <c r="AU252" s="258" t="s">
        <v>86</v>
      </c>
      <c r="AV252" s="14" t="s">
        <v>84</v>
      </c>
      <c r="AW252" s="14" t="s">
        <v>33</v>
      </c>
      <c r="AX252" s="14" t="s">
        <v>76</v>
      </c>
      <c r="AY252" s="258" t="s">
        <v>132</v>
      </c>
    </row>
    <row r="253" s="14" customFormat="1">
      <c r="A253" s="14"/>
      <c r="B253" s="249"/>
      <c r="C253" s="250"/>
      <c r="D253" s="233" t="s">
        <v>144</v>
      </c>
      <c r="E253" s="251" t="s">
        <v>1</v>
      </c>
      <c r="F253" s="252" t="s">
        <v>530</v>
      </c>
      <c r="G253" s="250"/>
      <c r="H253" s="251" t="s">
        <v>1</v>
      </c>
      <c r="I253" s="253"/>
      <c r="J253" s="250"/>
      <c r="K253" s="250"/>
      <c r="L253" s="254"/>
      <c r="M253" s="255"/>
      <c r="N253" s="256"/>
      <c r="O253" s="256"/>
      <c r="P253" s="256"/>
      <c r="Q253" s="256"/>
      <c r="R253" s="256"/>
      <c r="S253" s="256"/>
      <c r="T253" s="257"/>
      <c r="U253" s="14"/>
      <c r="V253" s="14"/>
      <c r="W253" s="14"/>
      <c r="X253" s="14"/>
      <c r="Y253" s="14"/>
      <c r="Z253" s="14"/>
      <c r="AA253" s="14"/>
      <c r="AB253" s="14"/>
      <c r="AC253" s="14"/>
      <c r="AD253" s="14"/>
      <c r="AE253" s="14"/>
      <c r="AT253" s="258" t="s">
        <v>144</v>
      </c>
      <c r="AU253" s="258" t="s">
        <v>86</v>
      </c>
      <c r="AV253" s="14" t="s">
        <v>84</v>
      </c>
      <c r="AW253" s="14" t="s">
        <v>33</v>
      </c>
      <c r="AX253" s="14" t="s">
        <v>76</v>
      </c>
      <c r="AY253" s="258" t="s">
        <v>132</v>
      </c>
    </row>
    <row r="254" s="13" customFormat="1">
      <c r="A254" s="13"/>
      <c r="B254" s="238"/>
      <c r="C254" s="239"/>
      <c r="D254" s="233" t="s">
        <v>144</v>
      </c>
      <c r="E254" s="240" t="s">
        <v>1</v>
      </c>
      <c r="F254" s="241" t="s">
        <v>531</v>
      </c>
      <c r="G254" s="239"/>
      <c r="H254" s="242">
        <v>300</v>
      </c>
      <c r="I254" s="243"/>
      <c r="J254" s="239"/>
      <c r="K254" s="239"/>
      <c r="L254" s="244"/>
      <c r="M254" s="245"/>
      <c r="N254" s="246"/>
      <c r="O254" s="246"/>
      <c r="P254" s="246"/>
      <c r="Q254" s="246"/>
      <c r="R254" s="246"/>
      <c r="S254" s="246"/>
      <c r="T254" s="247"/>
      <c r="U254" s="13"/>
      <c r="V254" s="13"/>
      <c r="W254" s="13"/>
      <c r="X254" s="13"/>
      <c r="Y254" s="13"/>
      <c r="Z254" s="13"/>
      <c r="AA254" s="13"/>
      <c r="AB254" s="13"/>
      <c r="AC254" s="13"/>
      <c r="AD254" s="13"/>
      <c r="AE254" s="13"/>
      <c r="AT254" s="248" t="s">
        <v>144</v>
      </c>
      <c r="AU254" s="248" t="s">
        <v>86</v>
      </c>
      <c r="AV254" s="13" t="s">
        <v>86</v>
      </c>
      <c r="AW254" s="13" t="s">
        <v>33</v>
      </c>
      <c r="AX254" s="13" t="s">
        <v>76</v>
      </c>
      <c r="AY254" s="248" t="s">
        <v>132</v>
      </c>
    </row>
    <row r="255" s="16" customFormat="1">
      <c r="A255" s="16"/>
      <c r="B255" s="271"/>
      <c r="C255" s="272"/>
      <c r="D255" s="233" t="s">
        <v>144</v>
      </c>
      <c r="E255" s="273" t="s">
        <v>1</v>
      </c>
      <c r="F255" s="274" t="s">
        <v>281</v>
      </c>
      <c r="G255" s="272"/>
      <c r="H255" s="275">
        <v>300</v>
      </c>
      <c r="I255" s="276"/>
      <c r="J255" s="272"/>
      <c r="K255" s="272"/>
      <c r="L255" s="277"/>
      <c r="M255" s="278"/>
      <c r="N255" s="279"/>
      <c r="O255" s="279"/>
      <c r="P255" s="279"/>
      <c r="Q255" s="279"/>
      <c r="R255" s="279"/>
      <c r="S255" s="279"/>
      <c r="T255" s="280"/>
      <c r="U255" s="16"/>
      <c r="V255" s="16"/>
      <c r="W255" s="16"/>
      <c r="X255" s="16"/>
      <c r="Y255" s="16"/>
      <c r="Z255" s="16"/>
      <c r="AA255" s="16"/>
      <c r="AB255" s="16"/>
      <c r="AC255" s="16"/>
      <c r="AD255" s="16"/>
      <c r="AE255" s="16"/>
      <c r="AT255" s="281" t="s">
        <v>144</v>
      </c>
      <c r="AU255" s="281" t="s">
        <v>86</v>
      </c>
      <c r="AV255" s="16" t="s">
        <v>149</v>
      </c>
      <c r="AW255" s="16" t="s">
        <v>33</v>
      </c>
      <c r="AX255" s="16" t="s">
        <v>76</v>
      </c>
      <c r="AY255" s="281" t="s">
        <v>132</v>
      </c>
    </row>
    <row r="256" s="15" customFormat="1">
      <c r="A256" s="15"/>
      <c r="B256" s="259"/>
      <c r="C256" s="260"/>
      <c r="D256" s="233" t="s">
        <v>144</v>
      </c>
      <c r="E256" s="261" t="s">
        <v>102</v>
      </c>
      <c r="F256" s="262" t="s">
        <v>159</v>
      </c>
      <c r="G256" s="260"/>
      <c r="H256" s="263">
        <v>1260</v>
      </c>
      <c r="I256" s="264"/>
      <c r="J256" s="260"/>
      <c r="K256" s="260"/>
      <c r="L256" s="265"/>
      <c r="M256" s="266"/>
      <c r="N256" s="267"/>
      <c r="O256" s="267"/>
      <c r="P256" s="267"/>
      <c r="Q256" s="267"/>
      <c r="R256" s="267"/>
      <c r="S256" s="267"/>
      <c r="T256" s="268"/>
      <c r="U256" s="15"/>
      <c r="V256" s="15"/>
      <c r="W256" s="15"/>
      <c r="X256" s="15"/>
      <c r="Y256" s="15"/>
      <c r="Z256" s="15"/>
      <c r="AA256" s="15"/>
      <c r="AB256" s="15"/>
      <c r="AC256" s="15"/>
      <c r="AD256" s="15"/>
      <c r="AE256" s="15"/>
      <c r="AT256" s="269" t="s">
        <v>144</v>
      </c>
      <c r="AU256" s="269" t="s">
        <v>86</v>
      </c>
      <c r="AV256" s="15" t="s">
        <v>140</v>
      </c>
      <c r="AW256" s="15" t="s">
        <v>33</v>
      </c>
      <c r="AX256" s="15" t="s">
        <v>84</v>
      </c>
      <c r="AY256" s="269" t="s">
        <v>132</v>
      </c>
    </row>
    <row r="257" s="2" customFormat="1" ht="16.5" customHeight="1">
      <c r="A257" s="39"/>
      <c r="B257" s="40"/>
      <c r="C257" s="220" t="s">
        <v>319</v>
      </c>
      <c r="D257" s="220" t="s">
        <v>135</v>
      </c>
      <c r="E257" s="221" t="s">
        <v>293</v>
      </c>
      <c r="F257" s="222" t="s">
        <v>294</v>
      </c>
      <c r="G257" s="223" t="s">
        <v>152</v>
      </c>
      <c r="H257" s="224">
        <v>1071</v>
      </c>
      <c r="I257" s="225"/>
      <c r="J257" s="226">
        <f>ROUND(I257*H257,2)</f>
        <v>0</v>
      </c>
      <c r="K257" s="222" t="s">
        <v>139</v>
      </c>
      <c r="L257" s="45"/>
      <c r="M257" s="227" t="s">
        <v>1</v>
      </c>
      <c r="N257" s="228" t="s">
        <v>41</v>
      </c>
      <c r="O257" s="92"/>
      <c r="P257" s="229">
        <f>O257*H257</f>
        <v>0</v>
      </c>
      <c r="Q257" s="229">
        <v>0</v>
      </c>
      <c r="R257" s="229">
        <f>Q257*H257</f>
        <v>0</v>
      </c>
      <c r="S257" s="229">
        <v>0</v>
      </c>
      <c r="T257" s="230">
        <f>S257*H257</f>
        <v>0</v>
      </c>
      <c r="U257" s="39"/>
      <c r="V257" s="39"/>
      <c r="W257" s="39"/>
      <c r="X257" s="39"/>
      <c r="Y257" s="39"/>
      <c r="Z257" s="39"/>
      <c r="AA257" s="39"/>
      <c r="AB257" s="39"/>
      <c r="AC257" s="39"/>
      <c r="AD257" s="39"/>
      <c r="AE257" s="39"/>
      <c r="AR257" s="231" t="s">
        <v>140</v>
      </c>
      <c r="AT257" s="231" t="s">
        <v>135</v>
      </c>
      <c r="AU257" s="231" t="s">
        <v>86</v>
      </c>
      <c r="AY257" s="18" t="s">
        <v>132</v>
      </c>
      <c r="BE257" s="232">
        <f>IF(N257="základní",J257,0)</f>
        <v>0</v>
      </c>
      <c r="BF257" s="232">
        <f>IF(N257="snížená",J257,0)</f>
        <v>0</v>
      </c>
      <c r="BG257" s="232">
        <f>IF(N257="zákl. přenesená",J257,0)</f>
        <v>0</v>
      </c>
      <c r="BH257" s="232">
        <f>IF(N257="sníž. přenesená",J257,0)</f>
        <v>0</v>
      </c>
      <c r="BI257" s="232">
        <f>IF(N257="nulová",J257,0)</f>
        <v>0</v>
      </c>
      <c r="BJ257" s="18" t="s">
        <v>84</v>
      </c>
      <c r="BK257" s="232">
        <f>ROUND(I257*H257,2)</f>
        <v>0</v>
      </c>
      <c r="BL257" s="18" t="s">
        <v>140</v>
      </c>
      <c r="BM257" s="231" t="s">
        <v>532</v>
      </c>
    </row>
    <row r="258" s="2" customFormat="1">
      <c r="A258" s="39"/>
      <c r="B258" s="40"/>
      <c r="C258" s="41"/>
      <c r="D258" s="233" t="s">
        <v>142</v>
      </c>
      <c r="E258" s="41"/>
      <c r="F258" s="234" t="s">
        <v>296</v>
      </c>
      <c r="G258" s="41"/>
      <c r="H258" s="41"/>
      <c r="I258" s="235"/>
      <c r="J258" s="41"/>
      <c r="K258" s="41"/>
      <c r="L258" s="45"/>
      <c r="M258" s="236"/>
      <c r="N258" s="237"/>
      <c r="O258" s="92"/>
      <c r="P258" s="92"/>
      <c r="Q258" s="92"/>
      <c r="R258" s="92"/>
      <c r="S258" s="92"/>
      <c r="T258" s="93"/>
      <c r="U258" s="39"/>
      <c r="V258" s="39"/>
      <c r="W258" s="39"/>
      <c r="X258" s="39"/>
      <c r="Y258" s="39"/>
      <c r="Z258" s="39"/>
      <c r="AA258" s="39"/>
      <c r="AB258" s="39"/>
      <c r="AC258" s="39"/>
      <c r="AD258" s="39"/>
      <c r="AE258" s="39"/>
      <c r="AT258" s="18" t="s">
        <v>142</v>
      </c>
      <c r="AU258" s="18" t="s">
        <v>86</v>
      </c>
    </row>
    <row r="259" s="14" customFormat="1">
      <c r="A259" s="14"/>
      <c r="B259" s="249"/>
      <c r="C259" s="250"/>
      <c r="D259" s="233" t="s">
        <v>144</v>
      </c>
      <c r="E259" s="251" t="s">
        <v>1</v>
      </c>
      <c r="F259" s="252" t="s">
        <v>267</v>
      </c>
      <c r="G259" s="250"/>
      <c r="H259" s="251" t="s">
        <v>1</v>
      </c>
      <c r="I259" s="253"/>
      <c r="J259" s="250"/>
      <c r="K259" s="250"/>
      <c r="L259" s="254"/>
      <c r="M259" s="255"/>
      <c r="N259" s="256"/>
      <c r="O259" s="256"/>
      <c r="P259" s="256"/>
      <c r="Q259" s="256"/>
      <c r="R259" s="256"/>
      <c r="S259" s="256"/>
      <c r="T259" s="257"/>
      <c r="U259" s="14"/>
      <c r="V259" s="14"/>
      <c r="W259" s="14"/>
      <c r="X259" s="14"/>
      <c r="Y259" s="14"/>
      <c r="Z259" s="14"/>
      <c r="AA259" s="14"/>
      <c r="AB259" s="14"/>
      <c r="AC259" s="14"/>
      <c r="AD259" s="14"/>
      <c r="AE259" s="14"/>
      <c r="AT259" s="258" t="s">
        <v>144</v>
      </c>
      <c r="AU259" s="258" t="s">
        <v>86</v>
      </c>
      <c r="AV259" s="14" t="s">
        <v>84</v>
      </c>
      <c r="AW259" s="14" t="s">
        <v>33</v>
      </c>
      <c r="AX259" s="14" t="s">
        <v>76</v>
      </c>
      <c r="AY259" s="258" t="s">
        <v>132</v>
      </c>
    </row>
    <row r="260" s="13" customFormat="1">
      <c r="A260" s="13"/>
      <c r="B260" s="238"/>
      <c r="C260" s="239"/>
      <c r="D260" s="233" t="s">
        <v>144</v>
      </c>
      <c r="E260" s="240" t="s">
        <v>1</v>
      </c>
      <c r="F260" s="241" t="s">
        <v>533</v>
      </c>
      <c r="G260" s="239"/>
      <c r="H260" s="242">
        <v>1071</v>
      </c>
      <c r="I260" s="243"/>
      <c r="J260" s="239"/>
      <c r="K260" s="239"/>
      <c r="L260" s="244"/>
      <c r="M260" s="245"/>
      <c r="N260" s="246"/>
      <c r="O260" s="246"/>
      <c r="P260" s="246"/>
      <c r="Q260" s="246"/>
      <c r="R260" s="246"/>
      <c r="S260" s="246"/>
      <c r="T260" s="247"/>
      <c r="U260" s="13"/>
      <c r="V260" s="13"/>
      <c r="W260" s="13"/>
      <c r="X260" s="13"/>
      <c r="Y260" s="13"/>
      <c r="Z260" s="13"/>
      <c r="AA260" s="13"/>
      <c r="AB260" s="13"/>
      <c r="AC260" s="13"/>
      <c r="AD260" s="13"/>
      <c r="AE260" s="13"/>
      <c r="AT260" s="248" t="s">
        <v>144</v>
      </c>
      <c r="AU260" s="248" t="s">
        <v>86</v>
      </c>
      <c r="AV260" s="13" t="s">
        <v>86</v>
      </c>
      <c r="AW260" s="13" t="s">
        <v>33</v>
      </c>
      <c r="AX260" s="13" t="s">
        <v>76</v>
      </c>
      <c r="AY260" s="248" t="s">
        <v>132</v>
      </c>
    </row>
    <row r="261" s="15" customFormat="1">
      <c r="A261" s="15"/>
      <c r="B261" s="259"/>
      <c r="C261" s="260"/>
      <c r="D261" s="233" t="s">
        <v>144</v>
      </c>
      <c r="E261" s="261" t="s">
        <v>298</v>
      </c>
      <c r="F261" s="262" t="s">
        <v>159</v>
      </c>
      <c r="G261" s="260"/>
      <c r="H261" s="263">
        <v>1071</v>
      </c>
      <c r="I261" s="264"/>
      <c r="J261" s="260"/>
      <c r="K261" s="260"/>
      <c r="L261" s="265"/>
      <c r="M261" s="266"/>
      <c r="N261" s="267"/>
      <c r="O261" s="267"/>
      <c r="P261" s="267"/>
      <c r="Q261" s="267"/>
      <c r="R261" s="267"/>
      <c r="S261" s="267"/>
      <c r="T261" s="268"/>
      <c r="U261" s="15"/>
      <c r="V261" s="15"/>
      <c r="W261" s="15"/>
      <c r="X261" s="15"/>
      <c r="Y261" s="15"/>
      <c r="Z261" s="15"/>
      <c r="AA261" s="15"/>
      <c r="AB261" s="15"/>
      <c r="AC261" s="15"/>
      <c r="AD261" s="15"/>
      <c r="AE261" s="15"/>
      <c r="AT261" s="269" t="s">
        <v>144</v>
      </c>
      <c r="AU261" s="269" t="s">
        <v>86</v>
      </c>
      <c r="AV261" s="15" t="s">
        <v>140</v>
      </c>
      <c r="AW261" s="15" t="s">
        <v>33</v>
      </c>
      <c r="AX261" s="15" t="s">
        <v>84</v>
      </c>
      <c r="AY261" s="269" t="s">
        <v>132</v>
      </c>
    </row>
    <row r="262" s="2" customFormat="1" ht="16.5" customHeight="1">
      <c r="A262" s="39"/>
      <c r="B262" s="40"/>
      <c r="C262" s="220" t="s">
        <v>324</v>
      </c>
      <c r="D262" s="220" t="s">
        <v>135</v>
      </c>
      <c r="E262" s="221" t="s">
        <v>300</v>
      </c>
      <c r="F262" s="222" t="s">
        <v>301</v>
      </c>
      <c r="G262" s="223" t="s">
        <v>177</v>
      </c>
      <c r="H262" s="224">
        <v>2758</v>
      </c>
      <c r="I262" s="225"/>
      <c r="J262" s="226">
        <f>ROUND(I262*H262,2)</f>
        <v>0</v>
      </c>
      <c r="K262" s="222" t="s">
        <v>139</v>
      </c>
      <c r="L262" s="45"/>
      <c r="M262" s="227" t="s">
        <v>1</v>
      </c>
      <c r="N262" s="228" t="s">
        <v>41</v>
      </c>
      <c r="O262" s="92"/>
      <c r="P262" s="229">
        <f>O262*H262</f>
        <v>0</v>
      </c>
      <c r="Q262" s="229">
        <v>0</v>
      </c>
      <c r="R262" s="229">
        <f>Q262*H262</f>
        <v>0</v>
      </c>
      <c r="S262" s="229">
        <v>0</v>
      </c>
      <c r="T262" s="230">
        <f>S262*H262</f>
        <v>0</v>
      </c>
      <c r="U262" s="39"/>
      <c r="V262" s="39"/>
      <c r="W262" s="39"/>
      <c r="X262" s="39"/>
      <c r="Y262" s="39"/>
      <c r="Z262" s="39"/>
      <c r="AA262" s="39"/>
      <c r="AB262" s="39"/>
      <c r="AC262" s="39"/>
      <c r="AD262" s="39"/>
      <c r="AE262" s="39"/>
      <c r="AR262" s="231" t="s">
        <v>140</v>
      </c>
      <c r="AT262" s="231" t="s">
        <v>135</v>
      </c>
      <c r="AU262" s="231" t="s">
        <v>86</v>
      </c>
      <c r="AY262" s="18" t="s">
        <v>132</v>
      </c>
      <c r="BE262" s="232">
        <f>IF(N262="základní",J262,0)</f>
        <v>0</v>
      </c>
      <c r="BF262" s="232">
        <f>IF(N262="snížená",J262,0)</f>
        <v>0</v>
      </c>
      <c r="BG262" s="232">
        <f>IF(N262="zákl. přenesená",J262,0)</f>
        <v>0</v>
      </c>
      <c r="BH262" s="232">
        <f>IF(N262="sníž. přenesená",J262,0)</f>
        <v>0</v>
      </c>
      <c r="BI262" s="232">
        <f>IF(N262="nulová",J262,0)</f>
        <v>0</v>
      </c>
      <c r="BJ262" s="18" t="s">
        <v>84</v>
      </c>
      <c r="BK262" s="232">
        <f>ROUND(I262*H262,2)</f>
        <v>0</v>
      </c>
      <c r="BL262" s="18" t="s">
        <v>140</v>
      </c>
      <c r="BM262" s="231" t="s">
        <v>534</v>
      </c>
    </row>
    <row r="263" s="2" customFormat="1">
      <c r="A263" s="39"/>
      <c r="B263" s="40"/>
      <c r="C263" s="41"/>
      <c r="D263" s="233" t="s">
        <v>142</v>
      </c>
      <c r="E263" s="41"/>
      <c r="F263" s="234" t="s">
        <v>303</v>
      </c>
      <c r="G263" s="41"/>
      <c r="H263" s="41"/>
      <c r="I263" s="235"/>
      <c r="J263" s="41"/>
      <c r="K263" s="41"/>
      <c r="L263" s="45"/>
      <c r="M263" s="236"/>
      <c r="N263" s="237"/>
      <c r="O263" s="92"/>
      <c r="P263" s="92"/>
      <c r="Q263" s="92"/>
      <c r="R263" s="92"/>
      <c r="S263" s="92"/>
      <c r="T263" s="93"/>
      <c r="U263" s="39"/>
      <c r="V263" s="39"/>
      <c r="W263" s="39"/>
      <c r="X263" s="39"/>
      <c r="Y263" s="39"/>
      <c r="Z263" s="39"/>
      <c r="AA263" s="39"/>
      <c r="AB263" s="39"/>
      <c r="AC263" s="39"/>
      <c r="AD263" s="39"/>
      <c r="AE263" s="39"/>
      <c r="AT263" s="18" t="s">
        <v>142</v>
      </c>
      <c r="AU263" s="18" t="s">
        <v>86</v>
      </c>
    </row>
    <row r="264" s="14" customFormat="1">
      <c r="A264" s="14"/>
      <c r="B264" s="249"/>
      <c r="C264" s="250"/>
      <c r="D264" s="233" t="s">
        <v>144</v>
      </c>
      <c r="E264" s="251" t="s">
        <v>1</v>
      </c>
      <c r="F264" s="252" t="s">
        <v>304</v>
      </c>
      <c r="G264" s="250"/>
      <c r="H264" s="251" t="s">
        <v>1</v>
      </c>
      <c r="I264" s="253"/>
      <c r="J264" s="250"/>
      <c r="K264" s="250"/>
      <c r="L264" s="254"/>
      <c r="M264" s="255"/>
      <c r="N264" s="256"/>
      <c r="O264" s="256"/>
      <c r="P264" s="256"/>
      <c r="Q264" s="256"/>
      <c r="R264" s="256"/>
      <c r="S264" s="256"/>
      <c r="T264" s="257"/>
      <c r="U264" s="14"/>
      <c r="V264" s="14"/>
      <c r="W264" s="14"/>
      <c r="X264" s="14"/>
      <c r="Y264" s="14"/>
      <c r="Z264" s="14"/>
      <c r="AA264" s="14"/>
      <c r="AB264" s="14"/>
      <c r="AC264" s="14"/>
      <c r="AD264" s="14"/>
      <c r="AE264" s="14"/>
      <c r="AT264" s="258" t="s">
        <v>144</v>
      </c>
      <c r="AU264" s="258" t="s">
        <v>86</v>
      </c>
      <c r="AV264" s="14" t="s">
        <v>84</v>
      </c>
      <c r="AW264" s="14" t="s">
        <v>33</v>
      </c>
      <c r="AX264" s="14" t="s">
        <v>76</v>
      </c>
      <c r="AY264" s="258" t="s">
        <v>132</v>
      </c>
    </row>
    <row r="265" s="13" customFormat="1">
      <c r="A265" s="13"/>
      <c r="B265" s="238"/>
      <c r="C265" s="239"/>
      <c r="D265" s="233" t="s">
        <v>144</v>
      </c>
      <c r="E265" s="240" t="s">
        <v>98</v>
      </c>
      <c r="F265" s="241" t="s">
        <v>535</v>
      </c>
      <c r="G265" s="239"/>
      <c r="H265" s="242">
        <v>2758</v>
      </c>
      <c r="I265" s="243"/>
      <c r="J265" s="239"/>
      <c r="K265" s="239"/>
      <c r="L265" s="244"/>
      <c r="M265" s="245"/>
      <c r="N265" s="246"/>
      <c r="O265" s="246"/>
      <c r="P265" s="246"/>
      <c r="Q265" s="246"/>
      <c r="R265" s="246"/>
      <c r="S265" s="246"/>
      <c r="T265" s="247"/>
      <c r="U265" s="13"/>
      <c r="V265" s="13"/>
      <c r="W265" s="13"/>
      <c r="X265" s="13"/>
      <c r="Y265" s="13"/>
      <c r="Z265" s="13"/>
      <c r="AA265" s="13"/>
      <c r="AB265" s="13"/>
      <c r="AC265" s="13"/>
      <c r="AD265" s="13"/>
      <c r="AE265" s="13"/>
      <c r="AT265" s="248" t="s">
        <v>144</v>
      </c>
      <c r="AU265" s="248" t="s">
        <v>86</v>
      </c>
      <c r="AV265" s="13" t="s">
        <v>86</v>
      </c>
      <c r="AW265" s="13" t="s">
        <v>33</v>
      </c>
      <c r="AX265" s="13" t="s">
        <v>84</v>
      </c>
      <c r="AY265" s="248" t="s">
        <v>132</v>
      </c>
    </row>
    <row r="266" s="2" customFormat="1" ht="16.5" customHeight="1">
      <c r="A266" s="39"/>
      <c r="B266" s="40"/>
      <c r="C266" s="220" t="s">
        <v>330</v>
      </c>
      <c r="D266" s="220" t="s">
        <v>135</v>
      </c>
      <c r="E266" s="221" t="s">
        <v>306</v>
      </c>
      <c r="F266" s="222" t="s">
        <v>307</v>
      </c>
      <c r="G266" s="223" t="s">
        <v>308</v>
      </c>
      <c r="H266" s="224">
        <v>8</v>
      </c>
      <c r="I266" s="225"/>
      <c r="J266" s="226">
        <f>ROUND(I266*H266,2)</f>
        <v>0</v>
      </c>
      <c r="K266" s="222" t="s">
        <v>139</v>
      </c>
      <c r="L266" s="45"/>
      <c r="M266" s="227" t="s">
        <v>1</v>
      </c>
      <c r="N266" s="228" t="s">
        <v>41</v>
      </c>
      <c r="O266" s="92"/>
      <c r="P266" s="229">
        <f>O266*H266</f>
        <v>0</v>
      </c>
      <c r="Q266" s="229">
        <v>0</v>
      </c>
      <c r="R266" s="229">
        <f>Q266*H266</f>
        <v>0</v>
      </c>
      <c r="S266" s="229">
        <v>0</v>
      </c>
      <c r="T266" s="230">
        <f>S266*H266</f>
        <v>0</v>
      </c>
      <c r="U266" s="39"/>
      <c r="V266" s="39"/>
      <c r="W266" s="39"/>
      <c r="X266" s="39"/>
      <c r="Y266" s="39"/>
      <c r="Z266" s="39"/>
      <c r="AA266" s="39"/>
      <c r="AB266" s="39"/>
      <c r="AC266" s="39"/>
      <c r="AD266" s="39"/>
      <c r="AE266" s="39"/>
      <c r="AR266" s="231" t="s">
        <v>140</v>
      </c>
      <c r="AT266" s="231" t="s">
        <v>135</v>
      </c>
      <c r="AU266" s="231" t="s">
        <v>86</v>
      </c>
      <c r="AY266" s="18" t="s">
        <v>132</v>
      </c>
      <c r="BE266" s="232">
        <f>IF(N266="základní",J266,0)</f>
        <v>0</v>
      </c>
      <c r="BF266" s="232">
        <f>IF(N266="snížená",J266,0)</f>
        <v>0</v>
      </c>
      <c r="BG266" s="232">
        <f>IF(N266="zákl. přenesená",J266,0)</f>
        <v>0</v>
      </c>
      <c r="BH266" s="232">
        <f>IF(N266="sníž. přenesená",J266,0)</f>
        <v>0</v>
      </c>
      <c r="BI266" s="232">
        <f>IF(N266="nulová",J266,0)</f>
        <v>0</v>
      </c>
      <c r="BJ266" s="18" t="s">
        <v>84</v>
      </c>
      <c r="BK266" s="232">
        <f>ROUND(I266*H266,2)</f>
        <v>0</v>
      </c>
      <c r="BL266" s="18" t="s">
        <v>140</v>
      </c>
      <c r="BM266" s="231" t="s">
        <v>536</v>
      </c>
    </row>
    <row r="267" s="2" customFormat="1">
      <c r="A267" s="39"/>
      <c r="B267" s="40"/>
      <c r="C267" s="41"/>
      <c r="D267" s="233" t="s">
        <v>142</v>
      </c>
      <c r="E267" s="41"/>
      <c r="F267" s="234" t="s">
        <v>310</v>
      </c>
      <c r="G267" s="41"/>
      <c r="H267" s="41"/>
      <c r="I267" s="235"/>
      <c r="J267" s="41"/>
      <c r="K267" s="41"/>
      <c r="L267" s="45"/>
      <c r="M267" s="236"/>
      <c r="N267" s="237"/>
      <c r="O267" s="92"/>
      <c r="P267" s="92"/>
      <c r="Q267" s="92"/>
      <c r="R267" s="92"/>
      <c r="S267" s="92"/>
      <c r="T267" s="93"/>
      <c r="U267" s="39"/>
      <c r="V267" s="39"/>
      <c r="W267" s="39"/>
      <c r="X267" s="39"/>
      <c r="Y267" s="39"/>
      <c r="Z267" s="39"/>
      <c r="AA267" s="39"/>
      <c r="AB267" s="39"/>
      <c r="AC267" s="39"/>
      <c r="AD267" s="39"/>
      <c r="AE267" s="39"/>
      <c r="AT267" s="18" t="s">
        <v>142</v>
      </c>
      <c r="AU267" s="18" t="s">
        <v>86</v>
      </c>
    </row>
    <row r="268" s="13" customFormat="1">
      <c r="A268" s="13"/>
      <c r="B268" s="238"/>
      <c r="C268" s="239"/>
      <c r="D268" s="233" t="s">
        <v>144</v>
      </c>
      <c r="E268" s="240" t="s">
        <v>1</v>
      </c>
      <c r="F268" s="241" t="s">
        <v>191</v>
      </c>
      <c r="G268" s="239"/>
      <c r="H268" s="242">
        <v>8</v>
      </c>
      <c r="I268" s="243"/>
      <c r="J268" s="239"/>
      <c r="K268" s="239"/>
      <c r="L268" s="244"/>
      <c r="M268" s="245"/>
      <c r="N268" s="246"/>
      <c r="O268" s="246"/>
      <c r="P268" s="246"/>
      <c r="Q268" s="246"/>
      <c r="R268" s="246"/>
      <c r="S268" s="246"/>
      <c r="T268" s="247"/>
      <c r="U268" s="13"/>
      <c r="V268" s="13"/>
      <c r="W268" s="13"/>
      <c r="X268" s="13"/>
      <c r="Y268" s="13"/>
      <c r="Z268" s="13"/>
      <c r="AA268" s="13"/>
      <c r="AB268" s="13"/>
      <c r="AC268" s="13"/>
      <c r="AD268" s="13"/>
      <c r="AE268" s="13"/>
      <c r="AT268" s="248" t="s">
        <v>144</v>
      </c>
      <c r="AU268" s="248" t="s">
        <v>86</v>
      </c>
      <c r="AV268" s="13" t="s">
        <v>86</v>
      </c>
      <c r="AW268" s="13" t="s">
        <v>33</v>
      </c>
      <c r="AX268" s="13" t="s">
        <v>84</v>
      </c>
      <c r="AY268" s="248" t="s">
        <v>132</v>
      </c>
    </row>
    <row r="269" s="2" customFormat="1" ht="16.5" customHeight="1">
      <c r="A269" s="39"/>
      <c r="B269" s="40"/>
      <c r="C269" s="220" t="s">
        <v>335</v>
      </c>
      <c r="D269" s="220" t="s">
        <v>135</v>
      </c>
      <c r="E269" s="221" t="s">
        <v>311</v>
      </c>
      <c r="F269" s="222" t="s">
        <v>312</v>
      </c>
      <c r="G269" s="223" t="s">
        <v>308</v>
      </c>
      <c r="H269" s="224">
        <v>61</v>
      </c>
      <c r="I269" s="225"/>
      <c r="J269" s="226">
        <f>ROUND(I269*H269,2)</f>
        <v>0</v>
      </c>
      <c r="K269" s="222" t="s">
        <v>139</v>
      </c>
      <c r="L269" s="45"/>
      <c r="M269" s="227" t="s">
        <v>1</v>
      </c>
      <c r="N269" s="228" t="s">
        <v>41</v>
      </c>
      <c r="O269" s="92"/>
      <c r="P269" s="229">
        <f>O269*H269</f>
        <v>0</v>
      </c>
      <c r="Q269" s="229">
        <v>0</v>
      </c>
      <c r="R269" s="229">
        <f>Q269*H269</f>
        <v>0</v>
      </c>
      <c r="S269" s="229">
        <v>0</v>
      </c>
      <c r="T269" s="230">
        <f>S269*H269</f>
        <v>0</v>
      </c>
      <c r="U269" s="39"/>
      <c r="V269" s="39"/>
      <c r="W269" s="39"/>
      <c r="X269" s="39"/>
      <c r="Y269" s="39"/>
      <c r="Z269" s="39"/>
      <c r="AA269" s="39"/>
      <c r="AB269" s="39"/>
      <c r="AC269" s="39"/>
      <c r="AD269" s="39"/>
      <c r="AE269" s="39"/>
      <c r="AR269" s="231" t="s">
        <v>140</v>
      </c>
      <c r="AT269" s="231" t="s">
        <v>135</v>
      </c>
      <c r="AU269" s="231" t="s">
        <v>86</v>
      </c>
      <c r="AY269" s="18" t="s">
        <v>132</v>
      </c>
      <c r="BE269" s="232">
        <f>IF(N269="základní",J269,0)</f>
        <v>0</v>
      </c>
      <c r="BF269" s="232">
        <f>IF(N269="snížená",J269,0)</f>
        <v>0</v>
      </c>
      <c r="BG269" s="232">
        <f>IF(N269="zákl. přenesená",J269,0)</f>
        <v>0</v>
      </c>
      <c r="BH269" s="232">
        <f>IF(N269="sníž. přenesená",J269,0)</f>
        <v>0</v>
      </c>
      <c r="BI269" s="232">
        <f>IF(N269="nulová",J269,0)</f>
        <v>0</v>
      </c>
      <c r="BJ269" s="18" t="s">
        <v>84</v>
      </c>
      <c r="BK269" s="232">
        <f>ROUND(I269*H269,2)</f>
        <v>0</v>
      </c>
      <c r="BL269" s="18" t="s">
        <v>140</v>
      </c>
      <c r="BM269" s="231" t="s">
        <v>537</v>
      </c>
    </row>
    <row r="270" s="2" customFormat="1">
      <c r="A270" s="39"/>
      <c r="B270" s="40"/>
      <c r="C270" s="41"/>
      <c r="D270" s="233" t="s">
        <v>142</v>
      </c>
      <c r="E270" s="41"/>
      <c r="F270" s="234" t="s">
        <v>314</v>
      </c>
      <c r="G270" s="41"/>
      <c r="H270" s="41"/>
      <c r="I270" s="235"/>
      <c r="J270" s="41"/>
      <c r="K270" s="41"/>
      <c r="L270" s="45"/>
      <c r="M270" s="236"/>
      <c r="N270" s="237"/>
      <c r="O270" s="92"/>
      <c r="P270" s="92"/>
      <c r="Q270" s="92"/>
      <c r="R270" s="92"/>
      <c r="S270" s="92"/>
      <c r="T270" s="93"/>
      <c r="U270" s="39"/>
      <c r="V270" s="39"/>
      <c r="W270" s="39"/>
      <c r="X270" s="39"/>
      <c r="Y270" s="39"/>
      <c r="Z270" s="39"/>
      <c r="AA270" s="39"/>
      <c r="AB270" s="39"/>
      <c r="AC270" s="39"/>
      <c r="AD270" s="39"/>
      <c r="AE270" s="39"/>
      <c r="AT270" s="18" t="s">
        <v>142</v>
      </c>
      <c r="AU270" s="18" t="s">
        <v>86</v>
      </c>
    </row>
    <row r="271" s="14" customFormat="1">
      <c r="A271" s="14"/>
      <c r="B271" s="249"/>
      <c r="C271" s="250"/>
      <c r="D271" s="233" t="s">
        <v>144</v>
      </c>
      <c r="E271" s="251" t="s">
        <v>1</v>
      </c>
      <c r="F271" s="252" t="s">
        <v>315</v>
      </c>
      <c r="G271" s="250"/>
      <c r="H271" s="251" t="s">
        <v>1</v>
      </c>
      <c r="I271" s="253"/>
      <c r="J271" s="250"/>
      <c r="K271" s="250"/>
      <c r="L271" s="254"/>
      <c r="M271" s="255"/>
      <c r="N271" s="256"/>
      <c r="O271" s="256"/>
      <c r="P271" s="256"/>
      <c r="Q271" s="256"/>
      <c r="R271" s="256"/>
      <c r="S271" s="256"/>
      <c r="T271" s="257"/>
      <c r="U271" s="14"/>
      <c r="V271" s="14"/>
      <c r="W271" s="14"/>
      <c r="X271" s="14"/>
      <c r="Y271" s="14"/>
      <c r="Z271" s="14"/>
      <c r="AA271" s="14"/>
      <c r="AB271" s="14"/>
      <c r="AC271" s="14"/>
      <c r="AD271" s="14"/>
      <c r="AE271" s="14"/>
      <c r="AT271" s="258" t="s">
        <v>144</v>
      </c>
      <c r="AU271" s="258" t="s">
        <v>86</v>
      </c>
      <c r="AV271" s="14" t="s">
        <v>84</v>
      </c>
      <c r="AW271" s="14" t="s">
        <v>33</v>
      </c>
      <c r="AX271" s="14" t="s">
        <v>76</v>
      </c>
      <c r="AY271" s="258" t="s">
        <v>132</v>
      </c>
    </row>
    <row r="272" s="13" customFormat="1">
      <c r="A272" s="13"/>
      <c r="B272" s="238"/>
      <c r="C272" s="239"/>
      <c r="D272" s="233" t="s">
        <v>144</v>
      </c>
      <c r="E272" s="240" t="s">
        <v>1</v>
      </c>
      <c r="F272" s="241" t="s">
        <v>538</v>
      </c>
      <c r="G272" s="239"/>
      <c r="H272" s="242">
        <v>45</v>
      </c>
      <c r="I272" s="243"/>
      <c r="J272" s="239"/>
      <c r="K272" s="239"/>
      <c r="L272" s="244"/>
      <c r="M272" s="245"/>
      <c r="N272" s="246"/>
      <c r="O272" s="246"/>
      <c r="P272" s="246"/>
      <c r="Q272" s="246"/>
      <c r="R272" s="246"/>
      <c r="S272" s="246"/>
      <c r="T272" s="247"/>
      <c r="U272" s="13"/>
      <c r="V272" s="13"/>
      <c r="W272" s="13"/>
      <c r="X272" s="13"/>
      <c r="Y272" s="13"/>
      <c r="Z272" s="13"/>
      <c r="AA272" s="13"/>
      <c r="AB272" s="13"/>
      <c r="AC272" s="13"/>
      <c r="AD272" s="13"/>
      <c r="AE272" s="13"/>
      <c r="AT272" s="248" t="s">
        <v>144</v>
      </c>
      <c r="AU272" s="248" t="s">
        <v>86</v>
      </c>
      <c r="AV272" s="13" t="s">
        <v>86</v>
      </c>
      <c r="AW272" s="13" t="s">
        <v>33</v>
      </c>
      <c r="AX272" s="13" t="s">
        <v>76</v>
      </c>
      <c r="AY272" s="248" t="s">
        <v>132</v>
      </c>
    </row>
    <row r="273" s="14" customFormat="1">
      <c r="A273" s="14"/>
      <c r="B273" s="249"/>
      <c r="C273" s="250"/>
      <c r="D273" s="233" t="s">
        <v>144</v>
      </c>
      <c r="E273" s="251" t="s">
        <v>1</v>
      </c>
      <c r="F273" s="252" t="s">
        <v>317</v>
      </c>
      <c r="G273" s="250"/>
      <c r="H273" s="251" t="s">
        <v>1</v>
      </c>
      <c r="I273" s="253"/>
      <c r="J273" s="250"/>
      <c r="K273" s="250"/>
      <c r="L273" s="254"/>
      <c r="M273" s="255"/>
      <c r="N273" s="256"/>
      <c r="O273" s="256"/>
      <c r="P273" s="256"/>
      <c r="Q273" s="256"/>
      <c r="R273" s="256"/>
      <c r="S273" s="256"/>
      <c r="T273" s="257"/>
      <c r="U273" s="14"/>
      <c r="V273" s="14"/>
      <c r="W273" s="14"/>
      <c r="X273" s="14"/>
      <c r="Y273" s="14"/>
      <c r="Z273" s="14"/>
      <c r="AA273" s="14"/>
      <c r="AB273" s="14"/>
      <c r="AC273" s="14"/>
      <c r="AD273" s="14"/>
      <c r="AE273" s="14"/>
      <c r="AT273" s="258" t="s">
        <v>144</v>
      </c>
      <c r="AU273" s="258" t="s">
        <v>86</v>
      </c>
      <c r="AV273" s="14" t="s">
        <v>84</v>
      </c>
      <c r="AW273" s="14" t="s">
        <v>33</v>
      </c>
      <c r="AX273" s="14" t="s">
        <v>76</v>
      </c>
      <c r="AY273" s="258" t="s">
        <v>132</v>
      </c>
    </row>
    <row r="274" s="13" customFormat="1">
      <c r="A274" s="13"/>
      <c r="B274" s="238"/>
      <c r="C274" s="239"/>
      <c r="D274" s="233" t="s">
        <v>144</v>
      </c>
      <c r="E274" s="240" t="s">
        <v>1</v>
      </c>
      <c r="F274" s="241" t="s">
        <v>539</v>
      </c>
      <c r="G274" s="239"/>
      <c r="H274" s="242">
        <v>16</v>
      </c>
      <c r="I274" s="243"/>
      <c r="J274" s="239"/>
      <c r="K274" s="239"/>
      <c r="L274" s="244"/>
      <c r="M274" s="245"/>
      <c r="N274" s="246"/>
      <c r="O274" s="246"/>
      <c r="P274" s="246"/>
      <c r="Q274" s="246"/>
      <c r="R274" s="246"/>
      <c r="S274" s="246"/>
      <c r="T274" s="247"/>
      <c r="U274" s="13"/>
      <c r="V274" s="13"/>
      <c r="W274" s="13"/>
      <c r="X274" s="13"/>
      <c r="Y274" s="13"/>
      <c r="Z274" s="13"/>
      <c r="AA274" s="13"/>
      <c r="AB274" s="13"/>
      <c r="AC274" s="13"/>
      <c r="AD274" s="13"/>
      <c r="AE274" s="13"/>
      <c r="AT274" s="248" t="s">
        <v>144</v>
      </c>
      <c r="AU274" s="248" t="s">
        <v>86</v>
      </c>
      <c r="AV274" s="13" t="s">
        <v>86</v>
      </c>
      <c r="AW274" s="13" t="s">
        <v>33</v>
      </c>
      <c r="AX274" s="13" t="s">
        <v>76</v>
      </c>
      <c r="AY274" s="248" t="s">
        <v>132</v>
      </c>
    </row>
    <row r="275" s="15" customFormat="1">
      <c r="A275" s="15"/>
      <c r="B275" s="259"/>
      <c r="C275" s="260"/>
      <c r="D275" s="233" t="s">
        <v>144</v>
      </c>
      <c r="E275" s="261" t="s">
        <v>104</v>
      </c>
      <c r="F275" s="262" t="s">
        <v>159</v>
      </c>
      <c r="G275" s="260"/>
      <c r="H275" s="263">
        <v>61</v>
      </c>
      <c r="I275" s="264"/>
      <c r="J275" s="260"/>
      <c r="K275" s="260"/>
      <c r="L275" s="265"/>
      <c r="M275" s="266"/>
      <c r="N275" s="267"/>
      <c r="O275" s="267"/>
      <c r="P275" s="267"/>
      <c r="Q275" s="267"/>
      <c r="R275" s="267"/>
      <c r="S275" s="267"/>
      <c r="T275" s="268"/>
      <c r="U275" s="15"/>
      <c r="V275" s="15"/>
      <c r="W275" s="15"/>
      <c r="X275" s="15"/>
      <c r="Y275" s="15"/>
      <c r="Z275" s="15"/>
      <c r="AA275" s="15"/>
      <c r="AB275" s="15"/>
      <c r="AC275" s="15"/>
      <c r="AD275" s="15"/>
      <c r="AE275" s="15"/>
      <c r="AT275" s="269" t="s">
        <v>144</v>
      </c>
      <c r="AU275" s="269" t="s">
        <v>86</v>
      </c>
      <c r="AV275" s="15" t="s">
        <v>140</v>
      </c>
      <c r="AW275" s="15" t="s">
        <v>33</v>
      </c>
      <c r="AX275" s="15" t="s">
        <v>84</v>
      </c>
      <c r="AY275" s="269" t="s">
        <v>132</v>
      </c>
    </row>
    <row r="276" s="2" customFormat="1" ht="16.5" customHeight="1">
      <c r="A276" s="39"/>
      <c r="B276" s="40"/>
      <c r="C276" s="220" t="s">
        <v>342</v>
      </c>
      <c r="D276" s="220" t="s">
        <v>135</v>
      </c>
      <c r="E276" s="221" t="s">
        <v>325</v>
      </c>
      <c r="F276" s="222" t="s">
        <v>326</v>
      </c>
      <c r="G276" s="223" t="s">
        <v>308</v>
      </c>
      <c r="H276" s="224">
        <v>45</v>
      </c>
      <c r="I276" s="225"/>
      <c r="J276" s="226">
        <f>ROUND(I276*H276,2)</f>
        <v>0</v>
      </c>
      <c r="K276" s="222" t="s">
        <v>139</v>
      </c>
      <c r="L276" s="45"/>
      <c r="M276" s="227" t="s">
        <v>1</v>
      </c>
      <c r="N276" s="228" t="s">
        <v>41</v>
      </c>
      <c r="O276" s="92"/>
      <c r="P276" s="229">
        <f>O276*H276</f>
        <v>0</v>
      </c>
      <c r="Q276" s="229">
        <v>0</v>
      </c>
      <c r="R276" s="229">
        <f>Q276*H276</f>
        <v>0</v>
      </c>
      <c r="S276" s="229">
        <v>0</v>
      </c>
      <c r="T276" s="230">
        <f>S276*H276</f>
        <v>0</v>
      </c>
      <c r="U276" s="39"/>
      <c r="V276" s="39"/>
      <c r="W276" s="39"/>
      <c r="X276" s="39"/>
      <c r="Y276" s="39"/>
      <c r="Z276" s="39"/>
      <c r="AA276" s="39"/>
      <c r="AB276" s="39"/>
      <c r="AC276" s="39"/>
      <c r="AD276" s="39"/>
      <c r="AE276" s="39"/>
      <c r="AR276" s="231" t="s">
        <v>140</v>
      </c>
      <c r="AT276" s="231" t="s">
        <v>135</v>
      </c>
      <c r="AU276" s="231" t="s">
        <v>86</v>
      </c>
      <c r="AY276" s="18" t="s">
        <v>132</v>
      </c>
      <c r="BE276" s="232">
        <f>IF(N276="základní",J276,0)</f>
        <v>0</v>
      </c>
      <c r="BF276" s="232">
        <f>IF(N276="snížená",J276,0)</f>
        <v>0</v>
      </c>
      <c r="BG276" s="232">
        <f>IF(N276="zákl. přenesená",J276,0)</f>
        <v>0</v>
      </c>
      <c r="BH276" s="232">
        <f>IF(N276="sníž. přenesená",J276,0)</f>
        <v>0</v>
      </c>
      <c r="BI276" s="232">
        <f>IF(N276="nulová",J276,0)</f>
        <v>0</v>
      </c>
      <c r="BJ276" s="18" t="s">
        <v>84</v>
      </c>
      <c r="BK276" s="232">
        <f>ROUND(I276*H276,2)</f>
        <v>0</v>
      </c>
      <c r="BL276" s="18" t="s">
        <v>140</v>
      </c>
      <c r="BM276" s="231" t="s">
        <v>540</v>
      </c>
    </row>
    <row r="277" s="2" customFormat="1">
      <c r="A277" s="39"/>
      <c r="B277" s="40"/>
      <c r="C277" s="41"/>
      <c r="D277" s="233" t="s">
        <v>142</v>
      </c>
      <c r="E277" s="41"/>
      <c r="F277" s="234" t="s">
        <v>328</v>
      </c>
      <c r="G277" s="41"/>
      <c r="H277" s="41"/>
      <c r="I277" s="235"/>
      <c r="J277" s="41"/>
      <c r="K277" s="41"/>
      <c r="L277" s="45"/>
      <c r="M277" s="236"/>
      <c r="N277" s="237"/>
      <c r="O277" s="92"/>
      <c r="P277" s="92"/>
      <c r="Q277" s="92"/>
      <c r="R277" s="92"/>
      <c r="S277" s="92"/>
      <c r="T277" s="93"/>
      <c r="U277" s="39"/>
      <c r="V277" s="39"/>
      <c r="W277" s="39"/>
      <c r="X277" s="39"/>
      <c r="Y277" s="39"/>
      <c r="Z277" s="39"/>
      <c r="AA277" s="39"/>
      <c r="AB277" s="39"/>
      <c r="AC277" s="39"/>
      <c r="AD277" s="39"/>
      <c r="AE277" s="39"/>
      <c r="AT277" s="18" t="s">
        <v>142</v>
      </c>
      <c r="AU277" s="18" t="s">
        <v>86</v>
      </c>
    </row>
    <row r="278" s="13" customFormat="1">
      <c r="A278" s="13"/>
      <c r="B278" s="238"/>
      <c r="C278" s="239"/>
      <c r="D278" s="233" t="s">
        <v>144</v>
      </c>
      <c r="E278" s="240" t="s">
        <v>1</v>
      </c>
      <c r="F278" s="241" t="s">
        <v>541</v>
      </c>
      <c r="G278" s="239"/>
      <c r="H278" s="242">
        <v>45</v>
      </c>
      <c r="I278" s="243"/>
      <c r="J278" s="239"/>
      <c r="K278" s="239"/>
      <c r="L278" s="244"/>
      <c r="M278" s="245"/>
      <c r="N278" s="246"/>
      <c r="O278" s="246"/>
      <c r="P278" s="246"/>
      <c r="Q278" s="246"/>
      <c r="R278" s="246"/>
      <c r="S278" s="246"/>
      <c r="T278" s="247"/>
      <c r="U278" s="13"/>
      <c r="V278" s="13"/>
      <c r="W278" s="13"/>
      <c r="X278" s="13"/>
      <c r="Y278" s="13"/>
      <c r="Z278" s="13"/>
      <c r="AA278" s="13"/>
      <c r="AB278" s="13"/>
      <c r="AC278" s="13"/>
      <c r="AD278" s="13"/>
      <c r="AE278" s="13"/>
      <c r="AT278" s="248" t="s">
        <v>144</v>
      </c>
      <c r="AU278" s="248" t="s">
        <v>86</v>
      </c>
      <c r="AV278" s="13" t="s">
        <v>86</v>
      </c>
      <c r="AW278" s="13" t="s">
        <v>33</v>
      </c>
      <c r="AX278" s="13" t="s">
        <v>84</v>
      </c>
      <c r="AY278" s="248" t="s">
        <v>132</v>
      </c>
    </row>
    <row r="279" s="2" customFormat="1" ht="16.5" customHeight="1">
      <c r="A279" s="39"/>
      <c r="B279" s="40"/>
      <c r="C279" s="220" t="s">
        <v>349</v>
      </c>
      <c r="D279" s="220" t="s">
        <v>135</v>
      </c>
      <c r="E279" s="221" t="s">
        <v>331</v>
      </c>
      <c r="F279" s="222" t="s">
        <v>332</v>
      </c>
      <c r="G279" s="223" t="s">
        <v>177</v>
      </c>
      <c r="H279" s="224">
        <v>2758</v>
      </c>
      <c r="I279" s="225"/>
      <c r="J279" s="226">
        <f>ROUND(I279*H279,2)</f>
        <v>0</v>
      </c>
      <c r="K279" s="222" t="s">
        <v>139</v>
      </c>
      <c r="L279" s="45"/>
      <c r="M279" s="227" t="s">
        <v>1</v>
      </c>
      <c r="N279" s="228" t="s">
        <v>41</v>
      </c>
      <c r="O279" s="92"/>
      <c r="P279" s="229">
        <f>O279*H279</f>
        <v>0</v>
      </c>
      <c r="Q279" s="229">
        <v>0</v>
      </c>
      <c r="R279" s="229">
        <f>Q279*H279</f>
        <v>0</v>
      </c>
      <c r="S279" s="229">
        <v>0</v>
      </c>
      <c r="T279" s="230">
        <f>S279*H279</f>
        <v>0</v>
      </c>
      <c r="U279" s="39"/>
      <c r="V279" s="39"/>
      <c r="W279" s="39"/>
      <c r="X279" s="39"/>
      <c r="Y279" s="39"/>
      <c r="Z279" s="39"/>
      <c r="AA279" s="39"/>
      <c r="AB279" s="39"/>
      <c r="AC279" s="39"/>
      <c r="AD279" s="39"/>
      <c r="AE279" s="39"/>
      <c r="AR279" s="231" t="s">
        <v>140</v>
      </c>
      <c r="AT279" s="231" t="s">
        <v>135</v>
      </c>
      <c r="AU279" s="231" t="s">
        <v>86</v>
      </c>
      <c r="AY279" s="18" t="s">
        <v>132</v>
      </c>
      <c r="BE279" s="232">
        <f>IF(N279="základní",J279,0)</f>
        <v>0</v>
      </c>
      <c r="BF279" s="232">
        <f>IF(N279="snížená",J279,0)</f>
        <v>0</v>
      </c>
      <c r="BG279" s="232">
        <f>IF(N279="zákl. přenesená",J279,0)</f>
        <v>0</v>
      </c>
      <c r="BH279" s="232">
        <f>IF(N279="sníž. přenesená",J279,0)</f>
        <v>0</v>
      </c>
      <c r="BI279" s="232">
        <f>IF(N279="nulová",J279,0)</f>
        <v>0</v>
      </c>
      <c r="BJ279" s="18" t="s">
        <v>84</v>
      </c>
      <c r="BK279" s="232">
        <f>ROUND(I279*H279,2)</f>
        <v>0</v>
      </c>
      <c r="BL279" s="18" t="s">
        <v>140</v>
      </c>
      <c r="BM279" s="231" t="s">
        <v>542</v>
      </c>
    </row>
    <row r="280" s="2" customFormat="1">
      <c r="A280" s="39"/>
      <c r="B280" s="40"/>
      <c r="C280" s="41"/>
      <c r="D280" s="233" t="s">
        <v>142</v>
      </c>
      <c r="E280" s="41"/>
      <c r="F280" s="234" t="s">
        <v>334</v>
      </c>
      <c r="G280" s="41"/>
      <c r="H280" s="41"/>
      <c r="I280" s="235"/>
      <c r="J280" s="41"/>
      <c r="K280" s="41"/>
      <c r="L280" s="45"/>
      <c r="M280" s="236"/>
      <c r="N280" s="237"/>
      <c r="O280" s="92"/>
      <c r="P280" s="92"/>
      <c r="Q280" s="92"/>
      <c r="R280" s="92"/>
      <c r="S280" s="92"/>
      <c r="T280" s="93"/>
      <c r="U280" s="39"/>
      <c r="V280" s="39"/>
      <c r="W280" s="39"/>
      <c r="X280" s="39"/>
      <c r="Y280" s="39"/>
      <c r="Z280" s="39"/>
      <c r="AA280" s="39"/>
      <c r="AB280" s="39"/>
      <c r="AC280" s="39"/>
      <c r="AD280" s="39"/>
      <c r="AE280" s="39"/>
      <c r="AT280" s="18" t="s">
        <v>142</v>
      </c>
      <c r="AU280" s="18" t="s">
        <v>86</v>
      </c>
    </row>
    <row r="281" s="13" customFormat="1">
      <c r="A281" s="13"/>
      <c r="B281" s="238"/>
      <c r="C281" s="239"/>
      <c r="D281" s="233" t="s">
        <v>144</v>
      </c>
      <c r="E281" s="240" t="s">
        <v>1</v>
      </c>
      <c r="F281" s="241" t="s">
        <v>98</v>
      </c>
      <c r="G281" s="239"/>
      <c r="H281" s="242">
        <v>2758</v>
      </c>
      <c r="I281" s="243"/>
      <c r="J281" s="239"/>
      <c r="K281" s="239"/>
      <c r="L281" s="244"/>
      <c r="M281" s="245"/>
      <c r="N281" s="246"/>
      <c r="O281" s="246"/>
      <c r="P281" s="246"/>
      <c r="Q281" s="246"/>
      <c r="R281" s="246"/>
      <c r="S281" s="246"/>
      <c r="T281" s="247"/>
      <c r="U281" s="13"/>
      <c r="V281" s="13"/>
      <c r="W281" s="13"/>
      <c r="X281" s="13"/>
      <c r="Y281" s="13"/>
      <c r="Z281" s="13"/>
      <c r="AA281" s="13"/>
      <c r="AB281" s="13"/>
      <c r="AC281" s="13"/>
      <c r="AD281" s="13"/>
      <c r="AE281" s="13"/>
      <c r="AT281" s="248" t="s">
        <v>144</v>
      </c>
      <c r="AU281" s="248" t="s">
        <v>86</v>
      </c>
      <c r="AV281" s="13" t="s">
        <v>86</v>
      </c>
      <c r="AW281" s="13" t="s">
        <v>33</v>
      </c>
      <c r="AX281" s="13" t="s">
        <v>84</v>
      </c>
      <c r="AY281" s="248" t="s">
        <v>132</v>
      </c>
    </row>
    <row r="282" s="2" customFormat="1" ht="16.5" customHeight="1">
      <c r="A282" s="39"/>
      <c r="B282" s="40"/>
      <c r="C282" s="282" t="s">
        <v>356</v>
      </c>
      <c r="D282" s="282" t="s">
        <v>336</v>
      </c>
      <c r="E282" s="283" t="s">
        <v>337</v>
      </c>
      <c r="F282" s="284" t="s">
        <v>338</v>
      </c>
      <c r="G282" s="285" t="s">
        <v>185</v>
      </c>
      <c r="H282" s="286">
        <v>1877.9559999999999</v>
      </c>
      <c r="I282" s="287"/>
      <c r="J282" s="288">
        <f>ROUND(I282*H282,2)</f>
        <v>0</v>
      </c>
      <c r="K282" s="284" t="s">
        <v>139</v>
      </c>
      <c r="L282" s="289"/>
      <c r="M282" s="290" t="s">
        <v>1</v>
      </c>
      <c r="N282" s="291" t="s">
        <v>41</v>
      </c>
      <c r="O282" s="92"/>
      <c r="P282" s="229">
        <f>O282*H282</f>
        <v>0</v>
      </c>
      <c r="Q282" s="229">
        <v>1</v>
      </c>
      <c r="R282" s="229">
        <f>Q282*H282</f>
        <v>1877.9559999999999</v>
      </c>
      <c r="S282" s="229">
        <v>0</v>
      </c>
      <c r="T282" s="230">
        <f>S282*H282</f>
        <v>0</v>
      </c>
      <c r="U282" s="39"/>
      <c r="V282" s="39"/>
      <c r="W282" s="39"/>
      <c r="X282" s="39"/>
      <c r="Y282" s="39"/>
      <c r="Z282" s="39"/>
      <c r="AA282" s="39"/>
      <c r="AB282" s="39"/>
      <c r="AC282" s="39"/>
      <c r="AD282" s="39"/>
      <c r="AE282" s="39"/>
      <c r="AR282" s="231" t="s">
        <v>339</v>
      </c>
      <c r="AT282" s="231" t="s">
        <v>336</v>
      </c>
      <c r="AU282" s="231" t="s">
        <v>86</v>
      </c>
      <c r="AY282" s="18" t="s">
        <v>132</v>
      </c>
      <c r="BE282" s="232">
        <f>IF(N282="základní",J282,0)</f>
        <v>0</v>
      </c>
      <c r="BF282" s="232">
        <f>IF(N282="snížená",J282,0)</f>
        <v>0</v>
      </c>
      <c r="BG282" s="232">
        <f>IF(N282="zákl. přenesená",J282,0)</f>
        <v>0</v>
      </c>
      <c r="BH282" s="232">
        <f>IF(N282="sníž. přenesená",J282,0)</f>
        <v>0</v>
      </c>
      <c r="BI282" s="232">
        <f>IF(N282="nulová",J282,0)</f>
        <v>0</v>
      </c>
      <c r="BJ282" s="18" t="s">
        <v>84</v>
      </c>
      <c r="BK282" s="232">
        <f>ROUND(I282*H282,2)</f>
        <v>0</v>
      </c>
      <c r="BL282" s="18" t="s">
        <v>339</v>
      </c>
      <c r="BM282" s="231" t="s">
        <v>543</v>
      </c>
    </row>
    <row r="283" s="2" customFormat="1">
      <c r="A283" s="39"/>
      <c r="B283" s="40"/>
      <c r="C283" s="41"/>
      <c r="D283" s="233" t="s">
        <v>142</v>
      </c>
      <c r="E283" s="41"/>
      <c r="F283" s="234" t="s">
        <v>338</v>
      </c>
      <c r="G283" s="41"/>
      <c r="H283" s="41"/>
      <c r="I283" s="235"/>
      <c r="J283" s="41"/>
      <c r="K283" s="41"/>
      <c r="L283" s="45"/>
      <c r="M283" s="236"/>
      <c r="N283" s="237"/>
      <c r="O283" s="92"/>
      <c r="P283" s="92"/>
      <c r="Q283" s="92"/>
      <c r="R283" s="92"/>
      <c r="S283" s="92"/>
      <c r="T283" s="93"/>
      <c r="U283" s="39"/>
      <c r="V283" s="39"/>
      <c r="W283" s="39"/>
      <c r="X283" s="39"/>
      <c r="Y283" s="39"/>
      <c r="Z283" s="39"/>
      <c r="AA283" s="39"/>
      <c r="AB283" s="39"/>
      <c r="AC283" s="39"/>
      <c r="AD283" s="39"/>
      <c r="AE283" s="39"/>
      <c r="AT283" s="18" t="s">
        <v>142</v>
      </c>
      <c r="AU283" s="18" t="s">
        <v>86</v>
      </c>
    </row>
    <row r="284" s="13" customFormat="1">
      <c r="A284" s="13"/>
      <c r="B284" s="238"/>
      <c r="C284" s="239"/>
      <c r="D284" s="233" t="s">
        <v>144</v>
      </c>
      <c r="E284" s="240" t="s">
        <v>1</v>
      </c>
      <c r="F284" s="241" t="s">
        <v>341</v>
      </c>
      <c r="G284" s="239"/>
      <c r="H284" s="242">
        <v>1877.9559999999999</v>
      </c>
      <c r="I284" s="243"/>
      <c r="J284" s="239"/>
      <c r="K284" s="239"/>
      <c r="L284" s="244"/>
      <c r="M284" s="245"/>
      <c r="N284" s="246"/>
      <c r="O284" s="246"/>
      <c r="P284" s="246"/>
      <c r="Q284" s="246"/>
      <c r="R284" s="246"/>
      <c r="S284" s="246"/>
      <c r="T284" s="247"/>
      <c r="U284" s="13"/>
      <c r="V284" s="13"/>
      <c r="W284" s="13"/>
      <c r="X284" s="13"/>
      <c r="Y284" s="13"/>
      <c r="Z284" s="13"/>
      <c r="AA284" s="13"/>
      <c r="AB284" s="13"/>
      <c r="AC284" s="13"/>
      <c r="AD284" s="13"/>
      <c r="AE284" s="13"/>
      <c r="AT284" s="248" t="s">
        <v>144</v>
      </c>
      <c r="AU284" s="248" t="s">
        <v>86</v>
      </c>
      <c r="AV284" s="13" t="s">
        <v>86</v>
      </c>
      <c r="AW284" s="13" t="s">
        <v>33</v>
      </c>
      <c r="AX284" s="13" t="s">
        <v>84</v>
      </c>
      <c r="AY284" s="248" t="s">
        <v>132</v>
      </c>
    </row>
    <row r="285" s="2" customFormat="1" ht="16.5" customHeight="1">
      <c r="A285" s="39"/>
      <c r="B285" s="40"/>
      <c r="C285" s="282" t="s">
        <v>362</v>
      </c>
      <c r="D285" s="282" t="s">
        <v>336</v>
      </c>
      <c r="E285" s="283" t="s">
        <v>544</v>
      </c>
      <c r="F285" s="284" t="s">
        <v>545</v>
      </c>
      <c r="G285" s="285" t="s">
        <v>152</v>
      </c>
      <c r="H285" s="286">
        <v>188</v>
      </c>
      <c r="I285" s="287"/>
      <c r="J285" s="288">
        <f>ROUND(I285*H285,2)</f>
        <v>0</v>
      </c>
      <c r="K285" s="284" t="s">
        <v>139</v>
      </c>
      <c r="L285" s="289"/>
      <c r="M285" s="290" t="s">
        <v>1</v>
      </c>
      <c r="N285" s="291" t="s">
        <v>41</v>
      </c>
      <c r="O285" s="92"/>
      <c r="P285" s="229">
        <f>O285*H285</f>
        <v>0</v>
      </c>
      <c r="Q285" s="229">
        <v>0.00123</v>
      </c>
      <c r="R285" s="229">
        <f>Q285*H285</f>
        <v>0.23124</v>
      </c>
      <c r="S285" s="229">
        <v>0</v>
      </c>
      <c r="T285" s="230">
        <f>S285*H285</f>
        <v>0</v>
      </c>
      <c r="U285" s="39"/>
      <c r="V285" s="39"/>
      <c r="W285" s="39"/>
      <c r="X285" s="39"/>
      <c r="Y285" s="39"/>
      <c r="Z285" s="39"/>
      <c r="AA285" s="39"/>
      <c r="AB285" s="39"/>
      <c r="AC285" s="39"/>
      <c r="AD285" s="39"/>
      <c r="AE285" s="39"/>
      <c r="AR285" s="231" t="s">
        <v>339</v>
      </c>
      <c r="AT285" s="231" t="s">
        <v>336</v>
      </c>
      <c r="AU285" s="231" t="s">
        <v>86</v>
      </c>
      <c r="AY285" s="18" t="s">
        <v>132</v>
      </c>
      <c r="BE285" s="232">
        <f>IF(N285="základní",J285,0)</f>
        <v>0</v>
      </c>
      <c r="BF285" s="232">
        <f>IF(N285="snížená",J285,0)</f>
        <v>0</v>
      </c>
      <c r="BG285" s="232">
        <f>IF(N285="zákl. přenesená",J285,0)</f>
        <v>0</v>
      </c>
      <c r="BH285" s="232">
        <f>IF(N285="sníž. přenesená",J285,0)</f>
        <v>0</v>
      </c>
      <c r="BI285" s="232">
        <f>IF(N285="nulová",J285,0)</f>
        <v>0</v>
      </c>
      <c r="BJ285" s="18" t="s">
        <v>84</v>
      </c>
      <c r="BK285" s="232">
        <f>ROUND(I285*H285,2)</f>
        <v>0</v>
      </c>
      <c r="BL285" s="18" t="s">
        <v>339</v>
      </c>
      <c r="BM285" s="231" t="s">
        <v>546</v>
      </c>
    </row>
    <row r="286" s="2" customFormat="1">
      <c r="A286" s="39"/>
      <c r="B286" s="40"/>
      <c r="C286" s="41"/>
      <c r="D286" s="233" t="s">
        <v>142</v>
      </c>
      <c r="E286" s="41"/>
      <c r="F286" s="234" t="s">
        <v>545</v>
      </c>
      <c r="G286" s="41"/>
      <c r="H286" s="41"/>
      <c r="I286" s="235"/>
      <c r="J286" s="41"/>
      <c r="K286" s="41"/>
      <c r="L286" s="45"/>
      <c r="M286" s="236"/>
      <c r="N286" s="237"/>
      <c r="O286" s="92"/>
      <c r="P286" s="92"/>
      <c r="Q286" s="92"/>
      <c r="R286" s="92"/>
      <c r="S286" s="92"/>
      <c r="T286" s="93"/>
      <c r="U286" s="39"/>
      <c r="V286" s="39"/>
      <c r="W286" s="39"/>
      <c r="X286" s="39"/>
      <c r="Y286" s="39"/>
      <c r="Z286" s="39"/>
      <c r="AA286" s="39"/>
      <c r="AB286" s="39"/>
      <c r="AC286" s="39"/>
      <c r="AD286" s="39"/>
      <c r="AE286" s="39"/>
      <c r="AT286" s="18" t="s">
        <v>142</v>
      </c>
      <c r="AU286" s="18" t="s">
        <v>86</v>
      </c>
    </row>
    <row r="287" s="13" customFormat="1">
      <c r="A287" s="13"/>
      <c r="B287" s="238"/>
      <c r="C287" s="239"/>
      <c r="D287" s="233" t="s">
        <v>144</v>
      </c>
      <c r="E287" s="240" t="s">
        <v>1</v>
      </c>
      <c r="F287" s="241" t="s">
        <v>547</v>
      </c>
      <c r="G287" s="239"/>
      <c r="H287" s="242">
        <v>188</v>
      </c>
      <c r="I287" s="243"/>
      <c r="J287" s="239"/>
      <c r="K287" s="239"/>
      <c r="L287" s="244"/>
      <c r="M287" s="245"/>
      <c r="N287" s="246"/>
      <c r="O287" s="246"/>
      <c r="P287" s="246"/>
      <c r="Q287" s="246"/>
      <c r="R287" s="246"/>
      <c r="S287" s="246"/>
      <c r="T287" s="247"/>
      <c r="U287" s="13"/>
      <c r="V287" s="13"/>
      <c r="W287" s="13"/>
      <c r="X287" s="13"/>
      <c r="Y287" s="13"/>
      <c r="Z287" s="13"/>
      <c r="AA287" s="13"/>
      <c r="AB287" s="13"/>
      <c r="AC287" s="13"/>
      <c r="AD287" s="13"/>
      <c r="AE287" s="13"/>
      <c r="AT287" s="248" t="s">
        <v>144</v>
      </c>
      <c r="AU287" s="248" t="s">
        <v>86</v>
      </c>
      <c r="AV287" s="13" t="s">
        <v>86</v>
      </c>
      <c r="AW287" s="13" t="s">
        <v>33</v>
      </c>
      <c r="AX287" s="13" t="s">
        <v>84</v>
      </c>
      <c r="AY287" s="248" t="s">
        <v>132</v>
      </c>
    </row>
    <row r="288" s="12" customFormat="1" ht="22.8" customHeight="1">
      <c r="A288" s="12"/>
      <c r="B288" s="204"/>
      <c r="C288" s="205"/>
      <c r="D288" s="206" t="s">
        <v>75</v>
      </c>
      <c r="E288" s="218" t="s">
        <v>347</v>
      </c>
      <c r="F288" s="218" t="s">
        <v>348</v>
      </c>
      <c r="G288" s="205"/>
      <c r="H288" s="205"/>
      <c r="I288" s="208"/>
      <c r="J288" s="219">
        <f>BK288</f>
        <v>0</v>
      </c>
      <c r="K288" s="205"/>
      <c r="L288" s="210"/>
      <c r="M288" s="211"/>
      <c r="N288" s="212"/>
      <c r="O288" s="212"/>
      <c r="P288" s="213">
        <f>SUM(P289:P322)</f>
        <v>0</v>
      </c>
      <c r="Q288" s="212"/>
      <c r="R288" s="213">
        <f>SUM(R289:R322)</f>
        <v>3.234</v>
      </c>
      <c r="S288" s="212"/>
      <c r="T288" s="214">
        <f>SUM(T289:T322)</f>
        <v>0</v>
      </c>
      <c r="U288" s="12"/>
      <c r="V288" s="12"/>
      <c r="W288" s="12"/>
      <c r="X288" s="12"/>
      <c r="Y288" s="12"/>
      <c r="Z288" s="12"/>
      <c r="AA288" s="12"/>
      <c r="AB288" s="12"/>
      <c r="AC288" s="12"/>
      <c r="AD288" s="12"/>
      <c r="AE288" s="12"/>
      <c r="AR288" s="215" t="s">
        <v>84</v>
      </c>
      <c r="AT288" s="216" t="s">
        <v>75</v>
      </c>
      <c r="AU288" s="216" t="s">
        <v>84</v>
      </c>
      <c r="AY288" s="215" t="s">
        <v>132</v>
      </c>
      <c r="BK288" s="217">
        <f>SUM(BK289:BK322)</f>
        <v>0</v>
      </c>
    </row>
    <row r="289" s="2" customFormat="1" ht="21.75" customHeight="1">
      <c r="A289" s="39"/>
      <c r="B289" s="40"/>
      <c r="C289" s="220" t="s">
        <v>370</v>
      </c>
      <c r="D289" s="220" t="s">
        <v>135</v>
      </c>
      <c r="E289" s="221" t="s">
        <v>548</v>
      </c>
      <c r="F289" s="222" t="s">
        <v>549</v>
      </c>
      <c r="G289" s="223" t="s">
        <v>177</v>
      </c>
      <c r="H289" s="224">
        <v>36.299999999999997</v>
      </c>
      <c r="I289" s="225"/>
      <c r="J289" s="226">
        <f>ROUND(I289*H289,2)</f>
        <v>0</v>
      </c>
      <c r="K289" s="222" t="s">
        <v>139</v>
      </c>
      <c r="L289" s="45"/>
      <c r="M289" s="227" t="s">
        <v>1</v>
      </c>
      <c r="N289" s="228" t="s">
        <v>41</v>
      </c>
      <c r="O289" s="92"/>
      <c r="P289" s="229">
        <f>O289*H289</f>
        <v>0</v>
      </c>
      <c r="Q289" s="229">
        <v>0</v>
      </c>
      <c r="R289" s="229">
        <f>Q289*H289</f>
        <v>0</v>
      </c>
      <c r="S289" s="229">
        <v>0</v>
      </c>
      <c r="T289" s="230">
        <f>S289*H289</f>
        <v>0</v>
      </c>
      <c r="U289" s="39"/>
      <c r="V289" s="39"/>
      <c r="W289" s="39"/>
      <c r="X289" s="39"/>
      <c r="Y289" s="39"/>
      <c r="Z289" s="39"/>
      <c r="AA289" s="39"/>
      <c r="AB289" s="39"/>
      <c r="AC289" s="39"/>
      <c r="AD289" s="39"/>
      <c r="AE289" s="39"/>
      <c r="AR289" s="231" t="s">
        <v>140</v>
      </c>
      <c r="AT289" s="231" t="s">
        <v>135</v>
      </c>
      <c r="AU289" s="231" t="s">
        <v>86</v>
      </c>
      <c r="AY289" s="18" t="s">
        <v>132</v>
      </c>
      <c r="BE289" s="232">
        <f>IF(N289="základní",J289,0)</f>
        <v>0</v>
      </c>
      <c r="BF289" s="232">
        <f>IF(N289="snížená",J289,0)</f>
        <v>0</v>
      </c>
      <c r="BG289" s="232">
        <f>IF(N289="zákl. přenesená",J289,0)</f>
        <v>0</v>
      </c>
      <c r="BH289" s="232">
        <f>IF(N289="sníž. přenesená",J289,0)</f>
        <v>0</v>
      </c>
      <c r="BI289" s="232">
        <f>IF(N289="nulová",J289,0)</f>
        <v>0</v>
      </c>
      <c r="BJ289" s="18" t="s">
        <v>84</v>
      </c>
      <c r="BK289" s="232">
        <f>ROUND(I289*H289,2)</f>
        <v>0</v>
      </c>
      <c r="BL289" s="18" t="s">
        <v>140</v>
      </c>
      <c r="BM289" s="231" t="s">
        <v>550</v>
      </c>
    </row>
    <row r="290" s="2" customFormat="1">
      <c r="A290" s="39"/>
      <c r="B290" s="40"/>
      <c r="C290" s="41"/>
      <c r="D290" s="233" t="s">
        <v>142</v>
      </c>
      <c r="E290" s="41"/>
      <c r="F290" s="234" t="s">
        <v>551</v>
      </c>
      <c r="G290" s="41"/>
      <c r="H290" s="41"/>
      <c r="I290" s="235"/>
      <c r="J290" s="41"/>
      <c r="K290" s="41"/>
      <c r="L290" s="45"/>
      <c r="M290" s="236"/>
      <c r="N290" s="237"/>
      <c r="O290" s="92"/>
      <c r="P290" s="92"/>
      <c r="Q290" s="92"/>
      <c r="R290" s="92"/>
      <c r="S290" s="92"/>
      <c r="T290" s="93"/>
      <c r="U290" s="39"/>
      <c r="V290" s="39"/>
      <c r="W290" s="39"/>
      <c r="X290" s="39"/>
      <c r="Y290" s="39"/>
      <c r="Z290" s="39"/>
      <c r="AA290" s="39"/>
      <c r="AB290" s="39"/>
      <c r="AC290" s="39"/>
      <c r="AD290" s="39"/>
      <c r="AE290" s="39"/>
      <c r="AT290" s="18" t="s">
        <v>142</v>
      </c>
      <c r="AU290" s="18" t="s">
        <v>86</v>
      </c>
    </row>
    <row r="291" s="14" customFormat="1">
      <c r="A291" s="14"/>
      <c r="B291" s="249"/>
      <c r="C291" s="250"/>
      <c r="D291" s="233" t="s">
        <v>144</v>
      </c>
      <c r="E291" s="251" t="s">
        <v>1</v>
      </c>
      <c r="F291" s="252" t="s">
        <v>552</v>
      </c>
      <c r="G291" s="250"/>
      <c r="H291" s="251" t="s">
        <v>1</v>
      </c>
      <c r="I291" s="253"/>
      <c r="J291" s="250"/>
      <c r="K291" s="250"/>
      <c r="L291" s="254"/>
      <c r="M291" s="255"/>
      <c r="N291" s="256"/>
      <c r="O291" s="256"/>
      <c r="P291" s="256"/>
      <c r="Q291" s="256"/>
      <c r="R291" s="256"/>
      <c r="S291" s="256"/>
      <c r="T291" s="257"/>
      <c r="U291" s="14"/>
      <c r="V291" s="14"/>
      <c r="W291" s="14"/>
      <c r="X291" s="14"/>
      <c r="Y291" s="14"/>
      <c r="Z291" s="14"/>
      <c r="AA291" s="14"/>
      <c r="AB291" s="14"/>
      <c r="AC291" s="14"/>
      <c r="AD291" s="14"/>
      <c r="AE291" s="14"/>
      <c r="AT291" s="258" t="s">
        <v>144</v>
      </c>
      <c r="AU291" s="258" t="s">
        <v>86</v>
      </c>
      <c r="AV291" s="14" t="s">
        <v>84</v>
      </c>
      <c r="AW291" s="14" t="s">
        <v>33</v>
      </c>
      <c r="AX291" s="14" t="s">
        <v>76</v>
      </c>
      <c r="AY291" s="258" t="s">
        <v>132</v>
      </c>
    </row>
    <row r="292" s="13" customFormat="1">
      <c r="A292" s="13"/>
      <c r="B292" s="238"/>
      <c r="C292" s="239"/>
      <c r="D292" s="233" t="s">
        <v>144</v>
      </c>
      <c r="E292" s="240" t="s">
        <v>1</v>
      </c>
      <c r="F292" s="241" t="s">
        <v>553</v>
      </c>
      <c r="G292" s="239"/>
      <c r="H292" s="242">
        <v>9.3000000000000007</v>
      </c>
      <c r="I292" s="243"/>
      <c r="J292" s="239"/>
      <c r="K292" s="239"/>
      <c r="L292" s="244"/>
      <c r="M292" s="245"/>
      <c r="N292" s="246"/>
      <c r="O292" s="246"/>
      <c r="P292" s="246"/>
      <c r="Q292" s="246"/>
      <c r="R292" s="246"/>
      <c r="S292" s="246"/>
      <c r="T292" s="247"/>
      <c r="U292" s="13"/>
      <c r="V292" s="13"/>
      <c r="W292" s="13"/>
      <c r="X292" s="13"/>
      <c r="Y292" s="13"/>
      <c r="Z292" s="13"/>
      <c r="AA292" s="13"/>
      <c r="AB292" s="13"/>
      <c r="AC292" s="13"/>
      <c r="AD292" s="13"/>
      <c r="AE292" s="13"/>
      <c r="AT292" s="248" t="s">
        <v>144</v>
      </c>
      <c r="AU292" s="248" t="s">
        <v>86</v>
      </c>
      <c r="AV292" s="13" t="s">
        <v>86</v>
      </c>
      <c r="AW292" s="13" t="s">
        <v>33</v>
      </c>
      <c r="AX292" s="13" t="s">
        <v>76</v>
      </c>
      <c r="AY292" s="248" t="s">
        <v>132</v>
      </c>
    </row>
    <row r="293" s="14" customFormat="1">
      <c r="A293" s="14"/>
      <c r="B293" s="249"/>
      <c r="C293" s="250"/>
      <c r="D293" s="233" t="s">
        <v>144</v>
      </c>
      <c r="E293" s="251" t="s">
        <v>1</v>
      </c>
      <c r="F293" s="252" t="s">
        <v>554</v>
      </c>
      <c r="G293" s="250"/>
      <c r="H293" s="251" t="s">
        <v>1</v>
      </c>
      <c r="I293" s="253"/>
      <c r="J293" s="250"/>
      <c r="K293" s="250"/>
      <c r="L293" s="254"/>
      <c r="M293" s="255"/>
      <c r="N293" s="256"/>
      <c r="O293" s="256"/>
      <c r="P293" s="256"/>
      <c r="Q293" s="256"/>
      <c r="R293" s="256"/>
      <c r="S293" s="256"/>
      <c r="T293" s="257"/>
      <c r="U293" s="14"/>
      <c r="V293" s="14"/>
      <c r="W293" s="14"/>
      <c r="X293" s="14"/>
      <c r="Y293" s="14"/>
      <c r="Z293" s="14"/>
      <c r="AA293" s="14"/>
      <c r="AB293" s="14"/>
      <c r="AC293" s="14"/>
      <c r="AD293" s="14"/>
      <c r="AE293" s="14"/>
      <c r="AT293" s="258" t="s">
        <v>144</v>
      </c>
      <c r="AU293" s="258" t="s">
        <v>86</v>
      </c>
      <c r="AV293" s="14" t="s">
        <v>84</v>
      </c>
      <c r="AW293" s="14" t="s">
        <v>33</v>
      </c>
      <c r="AX293" s="14" t="s">
        <v>76</v>
      </c>
      <c r="AY293" s="258" t="s">
        <v>132</v>
      </c>
    </row>
    <row r="294" s="13" customFormat="1">
      <c r="A294" s="13"/>
      <c r="B294" s="238"/>
      <c r="C294" s="239"/>
      <c r="D294" s="233" t="s">
        <v>144</v>
      </c>
      <c r="E294" s="240" t="s">
        <v>1</v>
      </c>
      <c r="F294" s="241" t="s">
        <v>555</v>
      </c>
      <c r="G294" s="239"/>
      <c r="H294" s="242">
        <v>12.6</v>
      </c>
      <c r="I294" s="243"/>
      <c r="J294" s="239"/>
      <c r="K294" s="239"/>
      <c r="L294" s="244"/>
      <c r="M294" s="245"/>
      <c r="N294" s="246"/>
      <c r="O294" s="246"/>
      <c r="P294" s="246"/>
      <c r="Q294" s="246"/>
      <c r="R294" s="246"/>
      <c r="S294" s="246"/>
      <c r="T294" s="247"/>
      <c r="U294" s="13"/>
      <c r="V294" s="13"/>
      <c r="W294" s="13"/>
      <c r="X294" s="13"/>
      <c r="Y294" s="13"/>
      <c r="Z294" s="13"/>
      <c r="AA294" s="13"/>
      <c r="AB294" s="13"/>
      <c r="AC294" s="13"/>
      <c r="AD294" s="13"/>
      <c r="AE294" s="13"/>
      <c r="AT294" s="248" t="s">
        <v>144</v>
      </c>
      <c r="AU294" s="248" t="s">
        <v>86</v>
      </c>
      <c r="AV294" s="13" t="s">
        <v>86</v>
      </c>
      <c r="AW294" s="13" t="s">
        <v>33</v>
      </c>
      <c r="AX294" s="13" t="s">
        <v>76</v>
      </c>
      <c r="AY294" s="248" t="s">
        <v>132</v>
      </c>
    </row>
    <row r="295" s="14" customFormat="1">
      <c r="A295" s="14"/>
      <c r="B295" s="249"/>
      <c r="C295" s="250"/>
      <c r="D295" s="233" t="s">
        <v>144</v>
      </c>
      <c r="E295" s="251" t="s">
        <v>1</v>
      </c>
      <c r="F295" s="252" t="s">
        <v>556</v>
      </c>
      <c r="G295" s="250"/>
      <c r="H295" s="251" t="s">
        <v>1</v>
      </c>
      <c r="I295" s="253"/>
      <c r="J295" s="250"/>
      <c r="K295" s="250"/>
      <c r="L295" s="254"/>
      <c r="M295" s="255"/>
      <c r="N295" s="256"/>
      <c r="O295" s="256"/>
      <c r="P295" s="256"/>
      <c r="Q295" s="256"/>
      <c r="R295" s="256"/>
      <c r="S295" s="256"/>
      <c r="T295" s="257"/>
      <c r="U295" s="14"/>
      <c r="V295" s="14"/>
      <c r="W295" s="14"/>
      <c r="X295" s="14"/>
      <c r="Y295" s="14"/>
      <c r="Z295" s="14"/>
      <c r="AA295" s="14"/>
      <c r="AB295" s="14"/>
      <c r="AC295" s="14"/>
      <c r="AD295" s="14"/>
      <c r="AE295" s="14"/>
      <c r="AT295" s="258" t="s">
        <v>144</v>
      </c>
      <c r="AU295" s="258" t="s">
        <v>86</v>
      </c>
      <c r="AV295" s="14" t="s">
        <v>84</v>
      </c>
      <c r="AW295" s="14" t="s">
        <v>33</v>
      </c>
      <c r="AX295" s="14" t="s">
        <v>76</v>
      </c>
      <c r="AY295" s="258" t="s">
        <v>132</v>
      </c>
    </row>
    <row r="296" s="13" customFormat="1">
      <c r="A296" s="13"/>
      <c r="B296" s="238"/>
      <c r="C296" s="239"/>
      <c r="D296" s="233" t="s">
        <v>144</v>
      </c>
      <c r="E296" s="240" t="s">
        <v>1</v>
      </c>
      <c r="F296" s="241" t="s">
        <v>557</v>
      </c>
      <c r="G296" s="239"/>
      <c r="H296" s="242">
        <v>14.4</v>
      </c>
      <c r="I296" s="243"/>
      <c r="J296" s="239"/>
      <c r="K296" s="239"/>
      <c r="L296" s="244"/>
      <c r="M296" s="245"/>
      <c r="N296" s="246"/>
      <c r="O296" s="246"/>
      <c r="P296" s="246"/>
      <c r="Q296" s="246"/>
      <c r="R296" s="246"/>
      <c r="S296" s="246"/>
      <c r="T296" s="247"/>
      <c r="U296" s="13"/>
      <c r="V296" s="13"/>
      <c r="W296" s="13"/>
      <c r="X296" s="13"/>
      <c r="Y296" s="13"/>
      <c r="Z296" s="13"/>
      <c r="AA296" s="13"/>
      <c r="AB296" s="13"/>
      <c r="AC296" s="13"/>
      <c r="AD296" s="13"/>
      <c r="AE296" s="13"/>
      <c r="AT296" s="248" t="s">
        <v>144</v>
      </c>
      <c r="AU296" s="248" t="s">
        <v>86</v>
      </c>
      <c r="AV296" s="13" t="s">
        <v>86</v>
      </c>
      <c r="AW296" s="13" t="s">
        <v>33</v>
      </c>
      <c r="AX296" s="13" t="s">
        <v>76</v>
      </c>
      <c r="AY296" s="248" t="s">
        <v>132</v>
      </c>
    </row>
    <row r="297" s="15" customFormat="1">
      <c r="A297" s="15"/>
      <c r="B297" s="259"/>
      <c r="C297" s="260"/>
      <c r="D297" s="233" t="s">
        <v>144</v>
      </c>
      <c r="E297" s="261" t="s">
        <v>558</v>
      </c>
      <c r="F297" s="262" t="s">
        <v>159</v>
      </c>
      <c r="G297" s="260"/>
      <c r="H297" s="263">
        <v>36.299999999999997</v>
      </c>
      <c r="I297" s="264"/>
      <c r="J297" s="260"/>
      <c r="K297" s="260"/>
      <c r="L297" s="265"/>
      <c r="M297" s="266"/>
      <c r="N297" s="267"/>
      <c r="O297" s="267"/>
      <c r="P297" s="267"/>
      <c r="Q297" s="267"/>
      <c r="R297" s="267"/>
      <c r="S297" s="267"/>
      <c r="T297" s="268"/>
      <c r="U297" s="15"/>
      <c r="V297" s="15"/>
      <c r="W297" s="15"/>
      <c r="X297" s="15"/>
      <c r="Y297" s="15"/>
      <c r="Z297" s="15"/>
      <c r="AA297" s="15"/>
      <c r="AB297" s="15"/>
      <c r="AC297" s="15"/>
      <c r="AD297" s="15"/>
      <c r="AE297" s="15"/>
      <c r="AT297" s="269" t="s">
        <v>144</v>
      </c>
      <c r="AU297" s="269" t="s">
        <v>86</v>
      </c>
      <c r="AV297" s="15" t="s">
        <v>140</v>
      </c>
      <c r="AW297" s="15" t="s">
        <v>33</v>
      </c>
      <c r="AX297" s="15" t="s">
        <v>84</v>
      </c>
      <c r="AY297" s="269" t="s">
        <v>132</v>
      </c>
    </row>
    <row r="298" s="2" customFormat="1" ht="21.75" customHeight="1">
      <c r="A298" s="39"/>
      <c r="B298" s="40"/>
      <c r="C298" s="220" t="s">
        <v>378</v>
      </c>
      <c r="D298" s="220" t="s">
        <v>135</v>
      </c>
      <c r="E298" s="221" t="s">
        <v>559</v>
      </c>
      <c r="F298" s="222" t="s">
        <v>560</v>
      </c>
      <c r="G298" s="223" t="s">
        <v>177</v>
      </c>
      <c r="H298" s="224">
        <v>36.299999999999997</v>
      </c>
      <c r="I298" s="225"/>
      <c r="J298" s="226">
        <f>ROUND(I298*H298,2)</f>
        <v>0</v>
      </c>
      <c r="K298" s="222" t="s">
        <v>139</v>
      </c>
      <c r="L298" s="45"/>
      <c r="M298" s="227" t="s">
        <v>1</v>
      </c>
      <c r="N298" s="228" t="s">
        <v>41</v>
      </c>
      <c r="O298" s="92"/>
      <c r="P298" s="229">
        <f>O298*H298</f>
        <v>0</v>
      </c>
      <c r="Q298" s="229">
        <v>0</v>
      </c>
      <c r="R298" s="229">
        <f>Q298*H298</f>
        <v>0</v>
      </c>
      <c r="S298" s="229">
        <v>0</v>
      </c>
      <c r="T298" s="230">
        <f>S298*H298</f>
        <v>0</v>
      </c>
      <c r="U298" s="39"/>
      <c r="V298" s="39"/>
      <c r="W298" s="39"/>
      <c r="X298" s="39"/>
      <c r="Y298" s="39"/>
      <c r="Z298" s="39"/>
      <c r="AA298" s="39"/>
      <c r="AB298" s="39"/>
      <c r="AC298" s="39"/>
      <c r="AD298" s="39"/>
      <c r="AE298" s="39"/>
      <c r="AR298" s="231" t="s">
        <v>140</v>
      </c>
      <c r="AT298" s="231" t="s">
        <v>135</v>
      </c>
      <c r="AU298" s="231" t="s">
        <v>86</v>
      </c>
      <c r="AY298" s="18" t="s">
        <v>132</v>
      </c>
      <c r="BE298" s="232">
        <f>IF(N298="základní",J298,0)</f>
        <v>0</v>
      </c>
      <c r="BF298" s="232">
        <f>IF(N298="snížená",J298,0)</f>
        <v>0</v>
      </c>
      <c r="BG298" s="232">
        <f>IF(N298="zákl. přenesená",J298,0)</f>
        <v>0</v>
      </c>
      <c r="BH298" s="232">
        <f>IF(N298="sníž. přenesená",J298,0)</f>
        <v>0</v>
      </c>
      <c r="BI298" s="232">
        <f>IF(N298="nulová",J298,0)</f>
        <v>0</v>
      </c>
      <c r="BJ298" s="18" t="s">
        <v>84</v>
      </c>
      <c r="BK298" s="232">
        <f>ROUND(I298*H298,2)</f>
        <v>0</v>
      </c>
      <c r="BL298" s="18" t="s">
        <v>140</v>
      </c>
      <c r="BM298" s="231" t="s">
        <v>561</v>
      </c>
    </row>
    <row r="299" s="2" customFormat="1">
      <c r="A299" s="39"/>
      <c r="B299" s="40"/>
      <c r="C299" s="41"/>
      <c r="D299" s="233" t="s">
        <v>142</v>
      </c>
      <c r="E299" s="41"/>
      <c r="F299" s="234" t="s">
        <v>562</v>
      </c>
      <c r="G299" s="41"/>
      <c r="H299" s="41"/>
      <c r="I299" s="235"/>
      <c r="J299" s="41"/>
      <c r="K299" s="41"/>
      <c r="L299" s="45"/>
      <c r="M299" s="236"/>
      <c r="N299" s="237"/>
      <c r="O299" s="92"/>
      <c r="P299" s="92"/>
      <c r="Q299" s="92"/>
      <c r="R299" s="92"/>
      <c r="S299" s="92"/>
      <c r="T299" s="93"/>
      <c r="U299" s="39"/>
      <c r="V299" s="39"/>
      <c r="W299" s="39"/>
      <c r="X299" s="39"/>
      <c r="Y299" s="39"/>
      <c r="Z299" s="39"/>
      <c r="AA299" s="39"/>
      <c r="AB299" s="39"/>
      <c r="AC299" s="39"/>
      <c r="AD299" s="39"/>
      <c r="AE299" s="39"/>
      <c r="AT299" s="18" t="s">
        <v>142</v>
      </c>
      <c r="AU299" s="18" t="s">
        <v>86</v>
      </c>
    </row>
    <row r="300" s="14" customFormat="1">
      <c r="A300" s="14"/>
      <c r="B300" s="249"/>
      <c r="C300" s="250"/>
      <c r="D300" s="233" t="s">
        <v>144</v>
      </c>
      <c r="E300" s="251" t="s">
        <v>1</v>
      </c>
      <c r="F300" s="252" t="s">
        <v>552</v>
      </c>
      <c r="G300" s="250"/>
      <c r="H300" s="251" t="s">
        <v>1</v>
      </c>
      <c r="I300" s="253"/>
      <c r="J300" s="250"/>
      <c r="K300" s="250"/>
      <c r="L300" s="254"/>
      <c r="M300" s="255"/>
      <c r="N300" s="256"/>
      <c r="O300" s="256"/>
      <c r="P300" s="256"/>
      <c r="Q300" s="256"/>
      <c r="R300" s="256"/>
      <c r="S300" s="256"/>
      <c r="T300" s="257"/>
      <c r="U300" s="14"/>
      <c r="V300" s="14"/>
      <c r="W300" s="14"/>
      <c r="X300" s="14"/>
      <c r="Y300" s="14"/>
      <c r="Z300" s="14"/>
      <c r="AA300" s="14"/>
      <c r="AB300" s="14"/>
      <c r="AC300" s="14"/>
      <c r="AD300" s="14"/>
      <c r="AE300" s="14"/>
      <c r="AT300" s="258" t="s">
        <v>144</v>
      </c>
      <c r="AU300" s="258" t="s">
        <v>86</v>
      </c>
      <c r="AV300" s="14" t="s">
        <v>84</v>
      </c>
      <c r="AW300" s="14" t="s">
        <v>33</v>
      </c>
      <c r="AX300" s="14" t="s">
        <v>76</v>
      </c>
      <c r="AY300" s="258" t="s">
        <v>132</v>
      </c>
    </row>
    <row r="301" s="13" customFormat="1">
      <c r="A301" s="13"/>
      <c r="B301" s="238"/>
      <c r="C301" s="239"/>
      <c r="D301" s="233" t="s">
        <v>144</v>
      </c>
      <c r="E301" s="240" t="s">
        <v>1</v>
      </c>
      <c r="F301" s="241" t="s">
        <v>553</v>
      </c>
      <c r="G301" s="239"/>
      <c r="H301" s="242">
        <v>9.3000000000000007</v>
      </c>
      <c r="I301" s="243"/>
      <c r="J301" s="239"/>
      <c r="K301" s="239"/>
      <c r="L301" s="244"/>
      <c r="M301" s="245"/>
      <c r="N301" s="246"/>
      <c r="O301" s="246"/>
      <c r="P301" s="246"/>
      <c r="Q301" s="246"/>
      <c r="R301" s="246"/>
      <c r="S301" s="246"/>
      <c r="T301" s="247"/>
      <c r="U301" s="13"/>
      <c r="V301" s="13"/>
      <c r="W301" s="13"/>
      <c r="X301" s="13"/>
      <c r="Y301" s="13"/>
      <c r="Z301" s="13"/>
      <c r="AA301" s="13"/>
      <c r="AB301" s="13"/>
      <c r="AC301" s="13"/>
      <c r="AD301" s="13"/>
      <c r="AE301" s="13"/>
      <c r="AT301" s="248" t="s">
        <v>144</v>
      </c>
      <c r="AU301" s="248" t="s">
        <v>86</v>
      </c>
      <c r="AV301" s="13" t="s">
        <v>86</v>
      </c>
      <c r="AW301" s="13" t="s">
        <v>33</v>
      </c>
      <c r="AX301" s="13" t="s">
        <v>76</v>
      </c>
      <c r="AY301" s="248" t="s">
        <v>132</v>
      </c>
    </row>
    <row r="302" s="14" customFormat="1">
      <c r="A302" s="14"/>
      <c r="B302" s="249"/>
      <c r="C302" s="250"/>
      <c r="D302" s="233" t="s">
        <v>144</v>
      </c>
      <c r="E302" s="251" t="s">
        <v>1</v>
      </c>
      <c r="F302" s="252" t="s">
        <v>554</v>
      </c>
      <c r="G302" s="250"/>
      <c r="H302" s="251" t="s">
        <v>1</v>
      </c>
      <c r="I302" s="253"/>
      <c r="J302" s="250"/>
      <c r="K302" s="250"/>
      <c r="L302" s="254"/>
      <c r="M302" s="255"/>
      <c r="N302" s="256"/>
      <c r="O302" s="256"/>
      <c r="P302" s="256"/>
      <c r="Q302" s="256"/>
      <c r="R302" s="256"/>
      <c r="S302" s="256"/>
      <c r="T302" s="257"/>
      <c r="U302" s="14"/>
      <c r="V302" s="14"/>
      <c r="W302" s="14"/>
      <c r="X302" s="14"/>
      <c r="Y302" s="14"/>
      <c r="Z302" s="14"/>
      <c r="AA302" s="14"/>
      <c r="AB302" s="14"/>
      <c r="AC302" s="14"/>
      <c r="AD302" s="14"/>
      <c r="AE302" s="14"/>
      <c r="AT302" s="258" t="s">
        <v>144</v>
      </c>
      <c r="AU302" s="258" t="s">
        <v>86</v>
      </c>
      <c r="AV302" s="14" t="s">
        <v>84</v>
      </c>
      <c r="AW302" s="14" t="s">
        <v>33</v>
      </c>
      <c r="AX302" s="14" t="s">
        <v>76</v>
      </c>
      <c r="AY302" s="258" t="s">
        <v>132</v>
      </c>
    </row>
    <row r="303" s="13" customFormat="1">
      <c r="A303" s="13"/>
      <c r="B303" s="238"/>
      <c r="C303" s="239"/>
      <c r="D303" s="233" t="s">
        <v>144</v>
      </c>
      <c r="E303" s="240" t="s">
        <v>1</v>
      </c>
      <c r="F303" s="241" t="s">
        <v>555</v>
      </c>
      <c r="G303" s="239"/>
      <c r="H303" s="242">
        <v>12.6</v>
      </c>
      <c r="I303" s="243"/>
      <c r="J303" s="239"/>
      <c r="K303" s="239"/>
      <c r="L303" s="244"/>
      <c r="M303" s="245"/>
      <c r="N303" s="246"/>
      <c r="O303" s="246"/>
      <c r="P303" s="246"/>
      <c r="Q303" s="246"/>
      <c r="R303" s="246"/>
      <c r="S303" s="246"/>
      <c r="T303" s="247"/>
      <c r="U303" s="13"/>
      <c r="V303" s="13"/>
      <c r="W303" s="13"/>
      <c r="X303" s="13"/>
      <c r="Y303" s="13"/>
      <c r="Z303" s="13"/>
      <c r="AA303" s="13"/>
      <c r="AB303" s="13"/>
      <c r="AC303" s="13"/>
      <c r="AD303" s="13"/>
      <c r="AE303" s="13"/>
      <c r="AT303" s="248" t="s">
        <v>144</v>
      </c>
      <c r="AU303" s="248" t="s">
        <v>86</v>
      </c>
      <c r="AV303" s="13" t="s">
        <v>86</v>
      </c>
      <c r="AW303" s="13" t="s">
        <v>33</v>
      </c>
      <c r="AX303" s="13" t="s">
        <v>76</v>
      </c>
      <c r="AY303" s="248" t="s">
        <v>132</v>
      </c>
    </row>
    <row r="304" s="14" customFormat="1">
      <c r="A304" s="14"/>
      <c r="B304" s="249"/>
      <c r="C304" s="250"/>
      <c r="D304" s="233" t="s">
        <v>144</v>
      </c>
      <c r="E304" s="251" t="s">
        <v>1</v>
      </c>
      <c r="F304" s="252" t="s">
        <v>556</v>
      </c>
      <c r="G304" s="250"/>
      <c r="H304" s="251" t="s">
        <v>1</v>
      </c>
      <c r="I304" s="253"/>
      <c r="J304" s="250"/>
      <c r="K304" s="250"/>
      <c r="L304" s="254"/>
      <c r="M304" s="255"/>
      <c r="N304" s="256"/>
      <c r="O304" s="256"/>
      <c r="P304" s="256"/>
      <c r="Q304" s="256"/>
      <c r="R304" s="256"/>
      <c r="S304" s="256"/>
      <c r="T304" s="257"/>
      <c r="U304" s="14"/>
      <c r="V304" s="14"/>
      <c r="W304" s="14"/>
      <c r="X304" s="14"/>
      <c r="Y304" s="14"/>
      <c r="Z304" s="14"/>
      <c r="AA304" s="14"/>
      <c r="AB304" s="14"/>
      <c r="AC304" s="14"/>
      <c r="AD304" s="14"/>
      <c r="AE304" s="14"/>
      <c r="AT304" s="258" t="s">
        <v>144</v>
      </c>
      <c r="AU304" s="258" t="s">
        <v>86</v>
      </c>
      <c r="AV304" s="14" t="s">
        <v>84</v>
      </c>
      <c r="AW304" s="14" t="s">
        <v>33</v>
      </c>
      <c r="AX304" s="14" t="s">
        <v>76</v>
      </c>
      <c r="AY304" s="258" t="s">
        <v>132</v>
      </c>
    </row>
    <row r="305" s="13" customFormat="1">
      <c r="A305" s="13"/>
      <c r="B305" s="238"/>
      <c r="C305" s="239"/>
      <c r="D305" s="233" t="s">
        <v>144</v>
      </c>
      <c r="E305" s="240" t="s">
        <v>1</v>
      </c>
      <c r="F305" s="241" t="s">
        <v>557</v>
      </c>
      <c r="G305" s="239"/>
      <c r="H305" s="242">
        <v>14.4</v>
      </c>
      <c r="I305" s="243"/>
      <c r="J305" s="239"/>
      <c r="K305" s="239"/>
      <c r="L305" s="244"/>
      <c r="M305" s="245"/>
      <c r="N305" s="246"/>
      <c r="O305" s="246"/>
      <c r="P305" s="246"/>
      <c r="Q305" s="246"/>
      <c r="R305" s="246"/>
      <c r="S305" s="246"/>
      <c r="T305" s="247"/>
      <c r="U305" s="13"/>
      <c r="V305" s="13"/>
      <c r="W305" s="13"/>
      <c r="X305" s="13"/>
      <c r="Y305" s="13"/>
      <c r="Z305" s="13"/>
      <c r="AA305" s="13"/>
      <c r="AB305" s="13"/>
      <c r="AC305" s="13"/>
      <c r="AD305" s="13"/>
      <c r="AE305" s="13"/>
      <c r="AT305" s="248" t="s">
        <v>144</v>
      </c>
      <c r="AU305" s="248" t="s">
        <v>86</v>
      </c>
      <c r="AV305" s="13" t="s">
        <v>86</v>
      </c>
      <c r="AW305" s="13" t="s">
        <v>33</v>
      </c>
      <c r="AX305" s="13" t="s">
        <v>76</v>
      </c>
      <c r="AY305" s="248" t="s">
        <v>132</v>
      </c>
    </row>
    <row r="306" s="15" customFormat="1">
      <c r="A306" s="15"/>
      <c r="B306" s="259"/>
      <c r="C306" s="260"/>
      <c r="D306" s="233" t="s">
        <v>144</v>
      </c>
      <c r="E306" s="261" t="s">
        <v>1</v>
      </c>
      <c r="F306" s="262" t="s">
        <v>159</v>
      </c>
      <c r="G306" s="260"/>
      <c r="H306" s="263">
        <v>36.299999999999997</v>
      </c>
      <c r="I306" s="264"/>
      <c r="J306" s="260"/>
      <c r="K306" s="260"/>
      <c r="L306" s="265"/>
      <c r="M306" s="266"/>
      <c r="N306" s="267"/>
      <c r="O306" s="267"/>
      <c r="P306" s="267"/>
      <c r="Q306" s="267"/>
      <c r="R306" s="267"/>
      <c r="S306" s="267"/>
      <c r="T306" s="268"/>
      <c r="U306" s="15"/>
      <c r="V306" s="15"/>
      <c r="W306" s="15"/>
      <c r="X306" s="15"/>
      <c r="Y306" s="15"/>
      <c r="Z306" s="15"/>
      <c r="AA306" s="15"/>
      <c r="AB306" s="15"/>
      <c r="AC306" s="15"/>
      <c r="AD306" s="15"/>
      <c r="AE306" s="15"/>
      <c r="AT306" s="269" t="s">
        <v>144</v>
      </c>
      <c r="AU306" s="269" t="s">
        <v>86</v>
      </c>
      <c r="AV306" s="15" t="s">
        <v>140</v>
      </c>
      <c r="AW306" s="15" t="s">
        <v>33</v>
      </c>
      <c r="AX306" s="15" t="s">
        <v>84</v>
      </c>
      <c r="AY306" s="269" t="s">
        <v>132</v>
      </c>
    </row>
    <row r="307" s="2" customFormat="1" ht="16.5" customHeight="1">
      <c r="A307" s="39"/>
      <c r="B307" s="40"/>
      <c r="C307" s="220" t="s">
        <v>386</v>
      </c>
      <c r="D307" s="220" t="s">
        <v>135</v>
      </c>
      <c r="E307" s="221" t="s">
        <v>563</v>
      </c>
      <c r="F307" s="222" t="s">
        <v>564</v>
      </c>
      <c r="G307" s="223" t="s">
        <v>177</v>
      </c>
      <c r="H307" s="224">
        <v>1.5</v>
      </c>
      <c r="I307" s="225"/>
      <c r="J307" s="226">
        <f>ROUND(I307*H307,2)</f>
        <v>0</v>
      </c>
      <c r="K307" s="222" t="s">
        <v>139</v>
      </c>
      <c r="L307" s="45"/>
      <c r="M307" s="227" t="s">
        <v>1</v>
      </c>
      <c r="N307" s="228" t="s">
        <v>41</v>
      </c>
      <c r="O307" s="92"/>
      <c r="P307" s="229">
        <f>O307*H307</f>
        <v>0</v>
      </c>
      <c r="Q307" s="229">
        <v>0</v>
      </c>
      <c r="R307" s="229">
        <f>Q307*H307</f>
        <v>0</v>
      </c>
      <c r="S307" s="229">
        <v>0</v>
      </c>
      <c r="T307" s="230">
        <f>S307*H307</f>
        <v>0</v>
      </c>
      <c r="U307" s="39"/>
      <c r="V307" s="39"/>
      <c r="W307" s="39"/>
      <c r="X307" s="39"/>
      <c r="Y307" s="39"/>
      <c r="Z307" s="39"/>
      <c r="AA307" s="39"/>
      <c r="AB307" s="39"/>
      <c r="AC307" s="39"/>
      <c r="AD307" s="39"/>
      <c r="AE307" s="39"/>
      <c r="AR307" s="231" t="s">
        <v>140</v>
      </c>
      <c r="AT307" s="231" t="s">
        <v>135</v>
      </c>
      <c r="AU307" s="231" t="s">
        <v>86</v>
      </c>
      <c r="AY307" s="18" t="s">
        <v>132</v>
      </c>
      <c r="BE307" s="232">
        <f>IF(N307="základní",J307,0)</f>
        <v>0</v>
      </c>
      <c r="BF307" s="232">
        <f>IF(N307="snížená",J307,0)</f>
        <v>0</v>
      </c>
      <c r="BG307" s="232">
        <f>IF(N307="zákl. přenesená",J307,0)</f>
        <v>0</v>
      </c>
      <c r="BH307" s="232">
        <f>IF(N307="sníž. přenesená",J307,0)</f>
        <v>0</v>
      </c>
      <c r="BI307" s="232">
        <f>IF(N307="nulová",J307,0)</f>
        <v>0</v>
      </c>
      <c r="BJ307" s="18" t="s">
        <v>84</v>
      </c>
      <c r="BK307" s="232">
        <f>ROUND(I307*H307,2)</f>
        <v>0</v>
      </c>
      <c r="BL307" s="18" t="s">
        <v>140</v>
      </c>
      <c r="BM307" s="231" t="s">
        <v>565</v>
      </c>
    </row>
    <row r="308" s="2" customFormat="1">
      <c r="A308" s="39"/>
      <c r="B308" s="40"/>
      <c r="C308" s="41"/>
      <c r="D308" s="233" t="s">
        <v>142</v>
      </c>
      <c r="E308" s="41"/>
      <c r="F308" s="234" t="s">
        <v>566</v>
      </c>
      <c r="G308" s="41"/>
      <c r="H308" s="41"/>
      <c r="I308" s="235"/>
      <c r="J308" s="41"/>
      <c r="K308" s="41"/>
      <c r="L308" s="45"/>
      <c r="M308" s="236"/>
      <c r="N308" s="237"/>
      <c r="O308" s="92"/>
      <c r="P308" s="92"/>
      <c r="Q308" s="92"/>
      <c r="R308" s="92"/>
      <c r="S308" s="92"/>
      <c r="T308" s="93"/>
      <c r="U308" s="39"/>
      <c r="V308" s="39"/>
      <c r="W308" s="39"/>
      <c r="X308" s="39"/>
      <c r="Y308" s="39"/>
      <c r="Z308" s="39"/>
      <c r="AA308" s="39"/>
      <c r="AB308" s="39"/>
      <c r="AC308" s="39"/>
      <c r="AD308" s="39"/>
      <c r="AE308" s="39"/>
      <c r="AT308" s="18" t="s">
        <v>142</v>
      </c>
      <c r="AU308" s="18" t="s">
        <v>86</v>
      </c>
    </row>
    <row r="309" s="14" customFormat="1">
      <c r="A309" s="14"/>
      <c r="B309" s="249"/>
      <c r="C309" s="250"/>
      <c r="D309" s="233" t="s">
        <v>144</v>
      </c>
      <c r="E309" s="251" t="s">
        <v>1</v>
      </c>
      <c r="F309" s="252" t="s">
        <v>567</v>
      </c>
      <c r="G309" s="250"/>
      <c r="H309" s="251" t="s">
        <v>1</v>
      </c>
      <c r="I309" s="253"/>
      <c r="J309" s="250"/>
      <c r="K309" s="250"/>
      <c r="L309" s="254"/>
      <c r="M309" s="255"/>
      <c r="N309" s="256"/>
      <c r="O309" s="256"/>
      <c r="P309" s="256"/>
      <c r="Q309" s="256"/>
      <c r="R309" s="256"/>
      <c r="S309" s="256"/>
      <c r="T309" s="257"/>
      <c r="U309" s="14"/>
      <c r="V309" s="14"/>
      <c r="W309" s="14"/>
      <c r="X309" s="14"/>
      <c r="Y309" s="14"/>
      <c r="Z309" s="14"/>
      <c r="AA309" s="14"/>
      <c r="AB309" s="14"/>
      <c r="AC309" s="14"/>
      <c r="AD309" s="14"/>
      <c r="AE309" s="14"/>
      <c r="AT309" s="258" t="s">
        <v>144</v>
      </c>
      <c r="AU309" s="258" t="s">
        <v>86</v>
      </c>
      <c r="AV309" s="14" t="s">
        <v>84</v>
      </c>
      <c r="AW309" s="14" t="s">
        <v>33</v>
      </c>
      <c r="AX309" s="14" t="s">
        <v>76</v>
      </c>
      <c r="AY309" s="258" t="s">
        <v>132</v>
      </c>
    </row>
    <row r="310" s="13" customFormat="1">
      <c r="A310" s="13"/>
      <c r="B310" s="238"/>
      <c r="C310" s="239"/>
      <c r="D310" s="233" t="s">
        <v>144</v>
      </c>
      <c r="E310" s="240" t="s">
        <v>1</v>
      </c>
      <c r="F310" s="241" t="s">
        <v>568</v>
      </c>
      <c r="G310" s="239"/>
      <c r="H310" s="242">
        <v>1.5</v>
      </c>
      <c r="I310" s="243"/>
      <c r="J310" s="239"/>
      <c r="K310" s="239"/>
      <c r="L310" s="244"/>
      <c r="M310" s="245"/>
      <c r="N310" s="246"/>
      <c r="O310" s="246"/>
      <c r="P310" s="246"/>
      <c r="Q310" s="246"/>
      <c r="R310" s="246"/>
      <c r="S310" s="246"/>
      <c r="T310" s="247"/>
      <c r="U310" s="13"/>
      <c r="V310" s="13"/>
      <c r="W310" s="13"/>
      <c r="X310" s="13"/>
      <c r="Y310" s="13"/>
      <c r="Z310" s="13"/>
      <c r="AA310" s="13"/>
      <c r="AB310" s="13"/>
      <c r="AC310" s="13"/>
      <c r="AD310" s="13"/>
      <c r="AE310" s="13"/>
      <c r="AT310" s="248" t="s">
        <v>144</v>
      </c>
      <c r="AU310" s="248" t="s">
        <v>86</v>
      </c>
      <c r="AV310" s="13" t="s">
        <v>86</v>
      </c>
      <c r="AW310" s="13" t="s">
        <v>33</v>
      </c>
      <c r="AX310" s="13" t="s">
        <v>84</v>
      </c>
      <c r="AY310" s="248" t="s">
        <v>132</v>
      </c>
    </row>
    <row r="311" s="2" customFormat="1" ht="16.5" customHeight="1">
      <c r="A311" s="39"/>
      <c r="B311" s="40"/>
      <c r="C311" s="220" t="s">
        <v>394</v>
      </c>
      <c r="D311" s="220" t="s">
        <v>135</v>
      </c>
      <c r="E311" s="221" t="s">
        <v>569</v>
      </c>
      <c r="F311" s="222" t="s">
        <v>570</v>
      </c>
      <c r="G311" s="223" t="s">
        <v>177</v>
      </c>
      <c r="H311" s="224">
        <v>5</v>
      </c>
      <c r="I311" s="225"/>
      <c r="J311" s="226">
        <f>ROUND(I311*H311,2)</f>
        <v>0</v>
      </c>
      <c r="K311" s="222" t="s">
        <v>139</v>
      </c>
      <c r="L311" s="45"/>
      <c r="M311" s="227" t="s">
        <v>1</v>
      </c>
      <c r="N311" s="228" t="s">
        <v>41</v>
      </c>
      <c r="O311" s="92"/>
      <c r="P311" s="229">
        <f>O311*H311</f>
        <v>0</v>
      </c>
      <c r="Q311" s="229">
        <v>0</v>
      </c>
      <c r="R311" s="229">
        <f>Q311*H311</f>
        <v>0</v>
      </c>
      <c r="S311" s="229">
        <v>0</v>
      </c>
      <c r="T311" s="230">
        <f>S311*H311</f>
        <v>0</v>
      </c>
      <c r="U311" s="39"/>
      <c r="V311" s="39"/>
      <c r="W311" s="39"/>
      <c r="X311" s="39"/>
      <c r="Y311" s="39"/>
      <c r="Z311" s="39"/>
      <c r="AA311" s="39"/>
      <c r="AB311" s="39"/>
      <c r="AC311" s="39"/>
      <c r="AD311" s="39"/>
      <c r="AE311" s="39"/>
      <c r="AR311" s="231" t="s">
        <v>140</v>
      </c>
      <c r="AT311" s="231" t="s">
        <v>135</v>
      </c>
      <c r="AU311" s="231" t="s">
        <v>86</v>
      </c>
      <c r="AY311" s="18" t="s">
        <v>132</v>
      </c>
      <c r="BE311" s="232">
        <f>IF(N311="základní",J311,0)</f>
        <v>0</v>
      </c>
      <c r="BF311" s="232">
        <f>IF(N311="snížená",J311,0)</f>
        <v>0</v>
      </c>
      <c r="BG311" s="232">
        <f>IF(N311="zákl. přenesená",J311,0)</f>
        <v>0</v>
      </c>
      <c r="BH311" s="232">
        <f>IF(N311="sníž. přenesená",J311,0)</f>
        <v>0</v>
      </c>
      <c r="BI311" s="232">
        <f>IF(N311="nulová",J311,0)</f>
        <v>0</v>
      </c>
      <c r="BJ311" s="18" t="s">
        <v>84</v>
      </c>
      <c r="BK311" s="232">
        <f>ROUND(I311*H311,2)</f>
        <v>0</v>
      </c>
      <c r="BL311" s="18" t="s">
        <v>140</v>
      </c>
      <c r="BM311" s="231" t="s">
        <v>571</v>
      </c>
    </row>
    <row r="312" s="2" customFormat="1">
      <c r="A312" s="39"/>
      <c r="B312" s="40"/>
      <c r="C312" s="41"/>
      <c r="D312" s="233" t="s">
        <v>142</v>
      </c>
      <c r="E312" s="41"/>
      <c r="F312" s="234" t="s">
        <v>572</v>
      </c>
      <c r="G312" s="41"/>
      <c r="H312" s="41"/>
      <c r="I312" s="235"/>
      <c r="J312" s="41"/>
      <c r="K312" s="41"/>
      <c r="L312" s="45"/>
      <c r="M312" s="236"/>
      <c r="N312" s="237"/>
      <c r="O312" s="92"/>
      <c r="P312" s="92"/>
      <c r="Q312" s="92"/>
      <c r="R312" s="92"/>
      <c r="S312" s="92"/>
      <c r="T312" s="93"/>
      <c r="U312" s="39"/>
      <c r="V312" s="39"/>
      <c r="W312" s="39"/>
      <c r="X312" s="39"/>
      <c r="Y312" s="39"/>
      <c r="Z312" s="39"/>
      <c r="AA312" s="39"/>
      <c r="AB312" s="39"/>
      <c r="AC312" s="39"/>
      <c r="AD312" s="39"/>
      <c r="AE312" s="39"/>
      <c r="AT312" s="18" t="s">
        <v>142</v>
      </c>
      <c r="AU312" s="18" t="s">
        <v>86</v>
      </c>
    </row>
    <row r="313" s="2" customFormat="1" ht="24.15" customHeight="1">
      <c r="A313" s="39"/>
      <c r="B313" s="40"/>
      <c r="C313" s="220" t="s">
        <v>402</v>
      </c>
      <c r="D313" s="220" t="s">
        <v>135</v>
      </c>
      <c r="E313" s="221" t="s">
        <v>573</v>
      </c>
      <c r="F313" s="222" t="s">
        <v>574</v>
      </c>
      <c r="G313" s="223" t="s">
        <v>230</v>
      </c>
      <c r="H313" s="224">
        <v>4</v>
      </c>
      <c r="I313" s="225"/>
      <c r="J313" s="226">
        <f>ROUND(I313*H313,2)</f>
        <v>0</v>
      </c>
      <c r="K313" s="222" t="s">
        <v>139</v>
      </c>
      <c r="L313" s="45"/>
      <c r="M313" s="227" t="s">
        <v>1</v>
      </c>
      <c r="N313" s="228" t="s">
        <v>41</v>
      </c>
      <c r="O313" s="92"/>
      <c r="P313" s="229">
        <f>O313*H313</f>
        <v>0</v>
      </c>
      <c r="Q313" s="229">
        <v>0</v>
      </c>
      <c r="R313" s="229">
        <f>Q313*H313</f>
        <v>0</v>
      </c>
      <c r="S313" s="229">
        <v>0</v>
      </c>
      <c r="T313" s="230">
        <f>S313*H313</f>
        <v>0</v>
      </c>
      <c r="U313" s="39"/>
      <c r="V313" s="39"/>
      <c r="W313" s="39"/>
      <c r="X313" s="39"/>
      <c r="Y313" s="39"/>
      <c r="Z313" s="39"/>
      <c r="AA313" s="39"/>
      <c r="AB313" s="39"/>
      <c r="AC313" s="39"/>
      <c r="AD313" s="39"/>
      <c r="AE313" s="39"/>
      <c r="AR313" s="231" t="s">
        <v>140</v>
      </c>
      <c r="AT313" s="231" t="s">
        <v>135</v>
      </c>
      <c r="AU313" s="231" t="s">
        <v>86</v>
      </c>
      <c r="AY313" s="18" t="s">
        <v>132</v>
      </c>
      <c r="BE313" s="232">
        <f>IF(N313="základní",J313,0)</f>
        <v>0</v>
      </c>
      <c r="BF313" s="232">
        <f>IF(N313="snížená",J313,0)</f>
        <v>0</v>
      </c>
      <c r="BG313" s="232">
        <f>IF(N313="zákl. přenesená",J313,0)</f>
        <v>0</v>
      </c>
      <c r="BH313" s="232">
        <f>IF(N313="sníž. přenesená",J313,0)</f>
        <v>0</v>
      </c>
      <c r="BI313" s="232">
        <f>IF(N313="nulová",J313,0)</f>
        <v>0</v>
      </c>
      <c r="BJ313" s="18" t="s">
        <v>84</v>
      </c>
      <c r="BK313" s="232">
        <f>ROUND(I313*H313,2)</f>
        <v>0</v>
      </c>
      <c r="BL313" s="18" t="s">
        <v>140</v>
      </c>
      <c r="BM313" s="231" t="s">
        <v>575</v>
      </c>
    </row>
    <row r="314" s="2" customFormat="1">
      <c r="A314" s="39"/>
      <c r="B314" s="40"/>
      <c r="C314" s="41"/>
      <c r="D314" s="233" t="s">
        <v>142</v>
      </c>
      <c r="E314" s="41"/>
      <c r="F314" s="234" t="s">
        <v>576</v>
      </c>
      <c r="G314" s="41"/>
      <c r="H314" s="41"/>
      <c r="I314" s="235"/>
      <c r="J314" s="41"/>
      <c r="K314" s="41"/>
      <c r="L314" s="45"/>
      <c r="M314" s="236"/>
      <c r="N314" s="237"/>
      <c r="O314" s="92"/>
      <c r="P314" s="92"/>
      <c r="Q314" s="92"/>
      <c r="R314" s="92"/>
      <c r="S314" s="92"/>
      <c r="T314" s="93"/>
      <c r="U314" s="39"/>
      <c r="V314" s="39"/>
      <c r="W314" s="39"/>
      <c r="X314" s="39"/>
      <c r="Y314" s="39"/>
      <c r="Z314" s="39"/>
      <c r="AA314" s="39"/>
      <c r="AB314" s="39"/>
      <c r="AC314" s="39"/>
      <c r="AD314" s="39"/>
      <c r="AE314" s="39"/>
      <c r="AT314" s="18" t="s">
        <v>142</v>
      </c>
      <c r="AU314" s="18" t="s">
        <v>86</v>
      </c>
    </row>
    <row r="315" s="2" customFormat="1" ht="16.5" customHeight="1">
      <c r="A315" s="39"/>
      <c r="B315" s="40"/>
      <c r="C315" s="282" t="s">
        <v>407</v>
      </c>
      <c r="D315" s="282" t="s">
        <v>336</v>
      </c>
      <c r="E315" s="283" t="s">
        <v>577</v>
      </c>
      <c r="F315" s="284" t="s">
        <v>578</v>
      </c>
      <c r="G315" s="285" t="s">
        <v>245</v>
      </c>
      <c r="H315" s="286">
        <v>1</v>
      </c>
      <c r="I315" s="287"/>
      <c r="J315" s="288">
        <f>ROUND(I315*H315,2)</f>
        <v>0</v>
      </c>
      <c r="K315" s="284" t="s">
        <v>139</v>
      </c>
      <c r="L315" s="289"/>
      <c r="M315" s="290" t="s">
        <v>1</v>
      </c>
      <c r="N315" s="291" t="s">
        <v>41</v>
      </c>
      <c r="O315" s="92"/>
      <c r="P315" s="229">
        <f>O315*H315</f>
        <v>0</v>
      </c>
      <c r="Q315" s="229">
        <v>2.234</v>
      </c>
      <c r="R315" s="229">
        <f>Q315*H315</f>
        <v>2.234</v>
      </c>
      <c r="S315" s="229">
        <v>0</v>
      </c>
      <c r="T315" s="230">
        <f>S315*H315</f>
        <v>0</v>
      </c>
      <c r="U315" s="39"/>
      <c r="V315" s="39"/>
      <c r="W315" s="39"/>
      <c r="X315" s="39"/>
      <c r="Y315" s="39"/>
      <c r="Z315" s="39"/>
      <c r="AA315" s="39"/>
      <c r="AB315" s="39"/>
      <c r="AC315" s="39"/>
      <c r="AD315" s="39"/>
      <c r="AE315" s="39"/>
      <c r="AR315" s="231" t="s">
        <v>191</v>
      </c>
      <c r="AT315" s="231" t="s">
        <v>336</v>
      </c>
      <c r="AU315" s="231" t="s">
        <v>86</v>
      </c>
      <c r="AY315" s="18" t="s">
        <v>132</v>
      </c>
      <c r="BE315" s="232">
        <f>IF(N315="základní",J315,0)</f>
        <v>0</v>
      </c>
      <c r="BF315" s="232">
        <f>IF(N315="snížená",J315,0)</f>
        <v>0</v>
      </c>
      <c r="BG315" s="232">
        <f>IF(N315="zákl. přenesená",J315,0)</f>
        <v>0</v>
      </c>
      <c r="BH315" s="232">
        <f>IF(N315="sníž. přenesená",J315,0)</f>
        <v>0</v>
      </c>
      <c r="BI315" s="232">
        <f>IF(N315="nulová",J315,0)</f>
        <v>0</v>
      </c>
      <c r="BJ315" s="18" t="s">
        <v>84</v>
      </c>
      <c r="BK315" s="232">
        <f>ROUND(I315*H315,2)</f>
        <v>0</v>
      </c>
      <c r="BL315" s="18" t="s">
        <v>140</v>
      </c>
      <c r="BM315" s="231" t="s">
        <v>579</v>
      </c>
    </row>
    <row r="316" s="2" customFormat="1">
      <c r="A316" s="39"/>
      <c r="B316" s="40"/>
      <c r="C316" s="41"/>
      <c r="D316" s="233" t="s">
        <v>142</v>
      </c>
      <c r="E316" s="41"/>
      <c r="F316" s="234" t="s">
        <v>578</v>
      </c>
      <c r="G316" s="41"/>
      <c r="H316" s="41"/>
      <c r="I316" s="235"/>
      <c r="J316" s="41"/>
      <c r="K316" s="41"/>
      <c r="L316" s="45"/>
      <c r="M316" s="236"/>
      <c r="N316" s="237"/>
      <c r="O316" s="92"/>
      <c r="P316" s="92"/>
      <c r="Q316" s="92"/>
      <c r="R316" s="92"/>
      <c r="S316" s="92"/>
      <c r="T316" s="93"/>
      <c r="U316" s="39"/>
      <c r="V316" s="39"/>
      <c r="W316" s="39"/>
      <c r="X316" s="39"/>
      <c r="Y316" s="39"/>
      <c r="Z316" s="39"/>
      <c r="AA316" s="39"/>
      <c r="AB316" s="39"/>
      <c r="AC316" s="39"/>
      <c r="AD316" s="39"/>
      <c r="AE316" s="39"/>
      <c r="AT316" s="18" t="s">
        <v>142</v>
      </c>
      <c r="AU316" s="18" t="s">
        <v>86</v>
      </c>
    </row>
    <row r="317" s="2" customFormat="1" ht="16.5" customHeight="1">
      <c r="A317" s="39"/>
      <c r="B317" s="40"/>
      <c r="C317" s="282" t="s">
        <v>415</v>
      </c>
      <c r="D317" s="282" t="s">
        <v>336</v>
      </c>
      <c r="E317" s="283" t="s">
        <v>580</v>
      </c>
      <c r="F317" s="284" t="s">
        <v>581</v>
      </c>
      <c r="G317" s="285" t="s">
        <v>185</v>
      </c>
      <c r="H317" s="286">
        <v>1</v>
      </c>
      <c r="I317" s="287"/>
      <c r="J317" s="288">
        <f>ROUND(I317*H317,2)</f>
        <v>0</v>
      </c>
      <c r="K317" s="284" t="s">
        <v>139</v>
      </c>
      <c r="L317" s="289"/>
      <c r="M317" s="290" t="s">
        <v>1</v>
      </c>
      <c r="N317" s="291" t="s">
        <v>41</v>
      </c>
      <c r="O317" s="92"/>
      <c r="P317" s="229">
        <f>O317*H317</f>
        <v>0</v>
      </c>
      <c r="Q317" s="229">
        <v>1</v>
      </c>
      <c r="R317" s="229">
        <f>Q317*H317</f>
        <v>1</v>
      </c>
      <c r="S317" s="229">
        <v>0</v>
      </c>
      <c r="T317" s="230">
        <f>S317*H317</f>
        <v>0</v>
      </c>
      <c r="U317" s="39"/>
      <c r="V317" s="39"/>
      <c r="W317" s="39"/>
      <c r="X317" s="39"/>
      <c r="Y317" s="39"/>
      <c r="Z317" s="39"/>
      <c r="AA317" s="39"/>
      <c r="AB317" s="39"/>
      <c r="AC317" s="39"/>
      <c r="AD317" s="39"/>
      <c r="AE317" s="39"/>
      <c r="AR317" s="231" t="s">
        <v>191</v>
      </c>
      <c r="AT317" s="231" t="s">
        <v>336</v>
      </c>
      <c r="AU317" s="231" t="s">
        <v>86</v>
      </c>
      <c r="AY317" s="18" t="s">
        <v>132</v>
      </c>
      <c r="BE317" s="232">
        <f>IF(N317="základní",J317,0)</f>
        <v>0</v>
      </c>
      <c r="BF317" s="232">
        <f>IF(N317="snížená",J317,0)</f>
        <v>0</v>
      </c>
      <c r="BG317" s="232">
        <f>IF(N317="zákl. přenesená",J317,0)</f>
        <v>0</v>
      </c>
      <c r="BH317" s="232">
        <f>IF(N317="sníž. přenesená",J317,0)</f>
        <v>0</v>
      </c>
      <c r="BI317" s="232">
        <f>IF(N317="nulová",J317,0)</f>
        <v>0</v>
      </c>
      <c r="BJ317" s="18" t="s">
        <v>84</v>
      </c>
      <c r="BK317" s="232">
        <f>ROUND(I317*H317,2)</f>
        <v>0</v>
      </c>
      <c r="BL317" s="18" t="s">
        <v>140</v>
      </c>
      <c r="BM317" s="231" t="s">
        <v>582</v>
      </c>
    </row>
    <row r="318" s="2" customFormat="1">
      <c r="A318" s="39"/>
      <c r="B318" s="40"/>
      <c r="C318" s="41"/>
      <c r="D318" s="233" t="s">
        <v>142</v>
      </c>
      <c r="E318" s="41"/>
      <c r="F318" s="234" t="s">
        <v>581</v>
      </c>
      <c r="G318" s="41"/>
      <c r="H318" s="41"/>
      <c r="I318" s="235"/>
      <c r="J318" s="41"/>
      <c r="K318" s="41"/>
      <c r="L318" s="45"/>
      <c r="M318" s="236"/>
      <c r="N318" s="237"/>
      <c r="O318" s="92"/>
      <c r="P318" s="92"/>
      <c r="Q318" s="92"/>
      <c r="R318" s="92"/>
      <c r="S318" s="92"/>
      <c r="T318" s="93"/>
      <c r="U318" s="39"/>
      <c r="V318" s="39"/>
      <c r="W318" s="39"/>
      <c r="X318" s="39"/>
      <c r="Y318" s="39"/>
      <c r="Z318" s="39"/>
      <c r="AA318" s="39"/>
      <c r="AB318" s="39"/>
      <c r="AC318" s="39"/>
      <c r="AD318" s="39"/>
      <c r="AE318" s="39"/>
      <c r="AT318" s="18" t="s">
        <v>142</v>
      </c>
      <c r="AU318" s="18" t="s">
        <v>86</v>
      </c>
    </row>
    <row r="319" s="2" customFormat="1" ht="21.75" customHeight="1">
      <c r="A319" s="39"/>
      <c r="B319" s="40"/>
      <c r="C319" s="220" t="s">
        <v>424</v>
      </c>
      <c r="D319" s="220" t="s">
        <v>135</v>
      </c>
      <c r="E319" s="221" t="s">
        <v>583</v>
      </c>
      <c r="F319" s="222" t="s">
        <v>584</v>
      </c>
      <c r="G319" s="223" t="s">
        <v>177</v>
      </c>
      <c r="H319" s="224">
        <v>1.8</v>
      </c>
      <c r="I319" s="225"/>
      <c r="J319" s="226">
        <f>ROUND(I319*H319,2)</f>
        <v>0</v>
      </c>
      <c r="K319" s="222" t="s">
        <v>139</v>
      </c>
      <c r="L319" s="45"/>
      <c r="M319" s="227" t="s">
        <v>1</v>
      </c>
      <c r="N319" s="228" t="s">
        <v>41</v>
      </c>
      <c r="O319" s="92"/>
      <c r="P319" s="229">
        <f>O319*H319</f>
        <v>0</v>
      </c>
      <c r="Q319" s="229">
        <v>0</v>
      </c>
      <c r="R319" s="229">
        <f>Q319*H319</f>
        <v>0</v>
      </c>
      <c r="S319" s="229">
        <v>0</v>
      </c>
      <c r="T319" s="230">
        <f>S319*H319</f>
        <v>0</v>
      </c>
      <c r="U319" s="39"/>
      <c r="V319" s="39"/>
      <c r="W319" s="39"/>
      <c r="X319" s="39"/>
      <c r="Y319" s="39"/>
      <c r="Z319" s="39"/>
      <c r="AA319" s="39"/>
      <c r="AB319" s="39"/>
      <c r="AC319" s="39"/>
      <c r="AD319" s="39"/>
      <c r="AE319" s="39"/>
      <c r="AR319" s="231" t="s">
        <v>140</v>
      </c>
      <c r="AT319" s="231" t="s">
        <v>135</v>
      </c>
      <c r="AU319" s="231" t="s">
        <v>86</v>
      </c>
      <c r="AY319" s="18" t="s">
        <v>132</v>
      </c>
      <c r="BE319" s="232">
        <f>IF(N319="základní",J319,0)</f>
        <v>0</v>
      </c>
      <c r="BF319" s="232">
        <f>IF(N319="snížená",J319,0)</f>
        <v>0</v>
      </c>
      <c r="BG319" s="232">
        <f>IF(N319="zákl. přenesená",J319,0)</f>
        <v>0</v>
      </c>
      <c r="BH319" s="232">
        <f>IF(N319="sníž. přenesená",J319,0)</f>
        <v>0</v>
      </c>
      <c r="BI319" s="232">
        <f>IF(N319="nulová",J319,0)</f>
        <v>0</v>
      </c>
      <c r="BJ319" s="18" t="s">
        <v>84</v>
      </c>
      <c r="BK319" s="232">
        <f>ROUND(I319*H319,2)</f>
        <v>0</v>
      </c>
      <c r="BL319" s="18" t="s">
        <v>140</v>
      </c>
      <c r="BM319" s="231" t="s">
        <v>585</v>
      </c>
    </row>
    <row r="320" s="2" customFormat="1">
      <c r="A320" s="39"/>
      <c r="B320" s="40"/>
      <c r="C320" s="41"/>
      <c r="D320" s="233" t="s">
        <v>142</v>
      </c>
      <c r="E320" s="41"/>
      <c r="F320" s="234" t="s">
        <v>586</v>
      </c>
      <c r="G320" s="41"/>
      <c r="H320" s="41"/>
      <c r="I320" s="235"/>
      <c r="J320" s="41"/>
      <c r="K320" s="41"/>
      <c r="L320" s="45"/>
      <c r="M320" s="236"/>
      <c r="N320" s="237"/>
      <c r="O320" s="92"/>
      <c r="P320" s="92"/>
      <c r="Q320" s="92"/>
      <c r="R320" s="92"/>
      <c r="S320" s="92"/>
      <c r="T320" s="93"/>
      <c r="U320" s="39"/>
      <c r="V320" s="39"/>
      <c r="W320" s="39"/>
      <c r="X320" s="39"/>
      <c r="Y320" s="39"/>
      <c r="Z320" s="39"/>
      <c r="AA320" s="39"/>
      <c r="AB320" s="39"/>
      <c r="AC320" s="39"/>
      <c r="AD320" s="39"/>
      <c r="AE320" s="39"/>
      <c r="AT320" s="18" t="s">
        <v>142</v>
      </c>
      <c r="AU320" s="18" t="s">
        <v>86</v>
      </c>
    </row>
    <row r="321" s="14" customFormat="1">
      <c r="A321" s="14"/>
      <c r="B321" s="249"/>
      <c r="C321" s="250"/>
      <c r="D321" s="233" t="s">
        <v>144</v>
      </c>
      <c r="E321" s="251" t="s">
        <v>1</v>
      </c>
      <c r="F321" s="252" t="s">
        <v>567</v>
      </c>
      <c r="G321" s="250"/>
      <c r="H321" s="251" t="s">
        <v>1</v>
      </c>
      <c r="I321" s="253"/>
      <c r="J321" s="250"/>
      <c r="K321" s="250"/>
      <c r="L321" s="254"/>
      <c r="M321" s="255"/>
      <c r="N321" s="256"/>
      <c r="O321" s="256"/>
      <c r="P321" s="256"/>
      <c r="Q321" s="256"/>
      <c r="R321" s="256"/>
      <c r="S321" s="256"/>
      <c r="T321" s="257"/>
      <c r="U321" s="14"/>
      <c r="V321" s="14"/>
      <c r="W321" s="14"/>
      <c r="X321" s="14"/>
      <c r="Y321" s="14"/>
      <c r="Z321" s="14"/>
      <c r="AA321" s="14"/>
      <c r="AB321" s="14"/>
      <c r="AC321" s="14"/>
      <c r="AD321" s="14"/>
      <c r="AE321" s="14"/>
      <c r="AT321" s="258" t="s">
        <v>144</v>
      </c>
      <c r="AU321" s="258" t="s">
        <v>86</v>
      </c>
      <c r="AV321" s="14" t="s">
        <v>84</v>
      </c>
      <c r="AW321" s="14" t="s">
        <v>33</v>
      </c>
      <c r="AX321" s="14" t="s">
        <v>76</v>
      </c>
      <c r="AY321" s="258" t="s">
        <v>132</v>
      </c>
    </row>
    <row r="322" s="13" customFormat="1">
      <c r="A322" s="13"/>
      <c r="B322" s="238"/>
      <c r="C322" s="239"/>
      <c r="D322" s="233" t="s">
        <v>144</v>
      </c>
      <c r="E322" s="240" t="s">
        <v>1</v>
      </c>
      <c r="F322" s="241" t="s">
        <v>587</v>
      </c>
      <c r="G322" s="239"/>
      <c r="H322" s="242">
        <v>1.8</v>
      </c>
      <c r="I322" s="243"/>
      <c r="J322" s="239"/>
      <c r="K322" s="239"/>
      <c r="L322" s="244"/>
      <c r="M322" s="245"/>
      <c r="N322" s="246"/>
      <c r="O322" s="246"/>
      <c r="P322" s="246"/>
      <c r="Q322" s="246"/>
      <c r="R322" s="246"/>
      <c r="S322" s="246"/>
      <c r="T322" s="247"/>
      <c r="U322" s="13"/>
      <c r="V322" s="13"/>
      <c r="W322" s="13"/>
      <c r="X322" s="13"/>
      <c r="Y322" s="13"/>
      <c r="Z322" s="13"/>
      <c r="AA322" s="13"/>
      <c r="AB322" s="13"/>
      <c r="AC322" s="13"/>
      <c r="AD322" s="13"/>
      <c r="AE322" s="13"/>
      <c r="AT322" s="248" t="s">
        <v>144</v>
      </c>
      <c r="AU322" s="248" t="s">
        <v>86</v>
      </c>
      <c r="AV322" s="13" t="s">
        <v>86</v>
      </c>
      <c r="AW322" s="13" t="s">
        <v>33</v>
      </c>
      <c r="AX322" s="13" t="s">
        <v>84</v>
      </c>
      <c r="AY322" s="248" t="s">
        <v>132</v>
      </c>
    </row>
    <row r="323" s="12" customFormat="1" ht="25.92" customHeight="1">
      <c r="A323" s="12"/>
      <c r="B323" s="204"/>
      <c r="C323" s="205"/>
      <c r="D323" s="206" t="s">
        <v>75</v>
      </c>
      <c r="E323" s="207" t="s">
        <v>368</v>
      </c>
      <c r="F323" s="207" t="s">
        <v>369</v>
      </c>
      <c r="G323" s="205"/>
      <c r="H323" s="205"/>
      <c r="I323" s="208"/>
      <c r="J323" s="209">
        <f>BK323</f>
        <v>0</v>
      </c>
      <c r="K323" s="205"/>
      <c r="L323" s="210"/>
      <c r="M323" s="211"/>
      <c r="N323" s="212"/>
      <c r="O323" s="212"/>
      <c r="P323" s="213">
        <f>SUM(P324:P347)</f>
        <v>0</v>
      </c>
      <c r="Q323" s="212"/>
      <c r="R323" s="213">
        <f>SUM(R324:R347)</f>
        <v>0</v>
      </c>
      <c r="S323" s="212"/>
      <c r="T323" s="214">
        <f>SUM(T324:T347)</f>
        <v>0</v>
      </c>
      <c r="U323" s="12"/>
      <c r="V323" s="12"/>
      <c r="W323" s="12"/>
      <c r="X323" s="12"/>
      <c r="Y323" s="12"/>
      <c r="Z323" s="12"/>
      <c r="AA323" s="12"/>
      <c r="AB323" s="12"/>
      <c r="AC323" s="12"/>
      <c r="AD323" s="12"/>
      <c r="AE323" s="12"/>
      <c r="AR323" s="215" t="s">
        <v>140</v>
      </c>
      <c r="AT323" s="216" t="s">
        <v>75</v>
      </c>
      <c r="AU323" s="216" t="s">
        <v>76</v>
      </c>
      <c r="AY323" s="215" t="s">
        <v>132</v>
      </c>
      <c r="BK323" s="217">
        <f>SUM(BK324:BK347)</f>
        <v>0</v>
      </c>
    </row>
    <row r="324" s="2" customFormat="1" ht="24.15" customHeight="1">
      <c r="A324" s="39"/>
      <c r="B324" s="40"/>
      <c r="C324" s="220" t="s">
        <v>588</v>
      </c>
      <c r="D324" s="220" t="s">
        <v>135</v>
      </c>
      <c r="E324" s="221" t="s">
        <v>589</v>
      </c>
      <c r="F324" s="222" t="s">
        <v>590</v>
      </c>
      <c r="G324" s="223" t="s">
        <v>185</v>
      </c>
      <c r="H324" s="224">
        <v>2</v>
      </c>
      <c r="I324" s="225"/>
      <c r="J324" s="226">
        <f>ROUND(I324*H324,2)</f>
        <v>0</v>
      </c>
      <c r="K324" s="222" t="s">
        <v>139</v>
      </c>
      <c r="L324" s="45"/>
      <c r="M324" s="227" t="s">
        <v>1</v>
      </c>
      <c r="N324" s="228" t="s">
        <v>41</v>
      </c>
      <c r="O324" s="92"/>
      <c r="P324" s="229">
        <f>O324*H324</f>
        <v>0</v>
      </c>
      <c r="Q324" s="229">
        <v>0</v>
      </c>
      <c r="R324" s="229">
        <f>Q324*H324</f>
        <v>0</v>
      </c>
      <c r="S324" s="229">
        <v>0</v>
      </c>
      <c r="T324" s="230">
        <f>S324*H324</f>
        <v>0</v>
      </c>
      <c r="U324" s="39"/>
      <c r="V324" s="39"/>
      <c r="W324" s="39"/>
      <c r="X324" s="39"/>
      <c r="Y324" s="39"/>
      <c r="Z324" s="39"/>
      <c r="AA324" s="39"/>
      <c r="AB324" s="39"/>
      <c r="AC324" s="39"/>
      <c r="AD324" s="39"/>
      <c r="AE324" s="39"/>
      <c r="AR324" s="231" t="s">
        <v>339</v>
      </c>
      <c r="AT324" s="231" t="s">
        <v>135</v>
      </c>
      <c r="AU324" s="231" t="s">
        <v>84</v>
      </c>
      <c r="AY324" s="18" t="s">
        <v>132</v>
      </c>
      <c r="BE324" s="232">
        <f>IF(N324="základní",J324,0)</f>
        <v>0</v>
      </c>
      <c r="BF324" s="232">
        <f>IF(N324="snížená",J324,0)</f>
        <v>0</v>
      </c>
      <c r="BG324" s="232">
        <f>IF(N324="zákl. přenesená",J324,0)</f>
        <v>0</v>
      </c>
      <c r="BH324" s="232">
        <f>IF(N324="sníž. přenesená",J324,0)</f>
        <v>0</v>
      </c>
      <c r="BI324" s="232">
        <f>IF(N324="nulová",J324,0)</f>
        <v>0</v>
      </c>
      <c r="BJ324" s="18" t="s">
        <v>84</v>
      </c>
      <c r="BK324" s="232">
        <f>ROUND(I324*H324,2)</f>
        <v>0</v>
      </c>
      <c r="BL324" s="18" t="s">
        <v>339</v>
      </c>
      <c r="BM324" s="231" t="s">
        <v>591</v>
      </c>
    </row>
    <row r="325" s="2" customFormat="1">
      <c r="A325" s="39"/>
      <c r="B325" s="40"/>
      <c r="C325" s="41"/>
      <c r="D325" s="233" t="s">
        <v>142</v>
      </c>
      <c r="E325" s="41"/>
      <c r="F325" s="234" t="s">
        <v>592</v>
      </c>
      <c r="G325" s="41"/>
      <c r="H325" s="41"/>
      <c r="I325" s="235"/>
      <c r="J325" s="41"/>
      <c r="K325" s="41"/>
      <c r="L325" s="45"/>
      <c r="M325" s="236"/>
      <c r="N325" s="237"/>
      <c r="O325" s="92"/>
      <c r="P325" s="92"/>
      <c r="Q325" s="92"/>
      <c r="R325" s="92"/>
      <c r="S325" s="92"/>
      <c r="T325" s="93"/>
      <c r="U325" s="39"/>
      <c r="V325" s="39"/>
      <c r="W325" s="39"/>
      <c r="X325" s="39"/>
      <c r="Y325" s="39"/>
      <c r="Z325" s="39"/>
      <c r="AA325" s="39"/>
      <c r="AB325" s="39"/>
      <c r="AC325" s="39"/>
      <c r="AD325" s="39"/>
      <c r="AE325" s="39"/>
      <c r="AT325" s="18" t="s">
        <v>142</v>
      </c>
      <c r="AU325" s="18" t="s">
        <v>84</v>
      </c>
    </row>
    <row r="326" s="2" customFormat="1">
      <c r="A326" s="39"/>
      <c r="B326" s="40"/>
      <c r="C326" s="41"/>
      <c r="D326" s="233" t="s">
        <v>204</v>
      </c>
      <c r="E326" s="41"/>
      <c r="F326" s="270" t="s">
        <v>593</v>
      </c>
      <c r="G326" s="41"/>
      <c r="H326" s="41"/>
      <c r="I326" s="235"/>
      <c r="J326" s="41"/>
      <c r="K326" s="41"/>
      <c r="L326" s="45"/>
      <c r="M326" s="236"/>
      <c r="N326" s="237"/>
      <c r="O326" s="92"/>
      <c r="P326" s="92"/>
      <c r="Q326" s="92"/>
      <c r="R326" s="92"/>
      <c r="S326" s="92"/>
      <c r="T326" s="93"/>
      <c r="U326" s="39"/>
      <c r="V326" s="39"/>
      <c r="W326" s="39"/>
      <c r="X326" s="39"/>
      <c r="Y326" s="39"/>
      <c r="Z326" s="39"/>
      <c r="AA326" s="39"/>
      <c r="AB326" s="39"/>
      <c r="AC326" s="39"/>
      <c r="AD326" s="39"/>
      <c r="AE326" s="39"/>
      <c r="AT326" s="18" t="s">
        <v>204</v>
      </c>
      <c r="AU326" s="18" t="s">
        <v>84</v>
      </c>
    </row>
    <row r="327" s="2" customFormat="1" ht="24.15" customHeight="1">
      <c r="A327" s="39"/>
      <c r="B327" s="40"/>
      <c r="C327" s="220" t="s">
        <v>594</v>
      </c>
      <c r="D327" s="220" t="s">
        <v>135</v>
      </c>
      <c r="E327" s="221" t="s">
        <v>371</v>
      </c>
      <c r="F327" s="222" t="s">
        <v>372</v>
      </c>
      <c r="G327" s="223" t="s">
        <v>185</v>
      </c>
      <c r="H327" s="224">
        <v>1174.3520000000001</v>
      </c>
      <c r="I327" s="225"/>
      <c r="J327" s="226">
        <f>ROUND(I327*H327,2)</f>
        <v>0</v>
      </c>
      <c r="K327" s="222" t="s">
        <v>139</v>
      </c>
      <c r="L327" s="45"/>
      <c r="M327" s="227" t="s">
        <v>1</v>
      </c>
      <c r="N327" s="228" t="s">
        <v>41</v>
      </c>
      <c r="O327" s="92"/>
      <c r="P327" s="229">
        <f>O327*H327</f>
        <v>0</v>
      </c>
      <c r="Q327" s="229">
        <v>0</v>
      </c>
      <c r="R327" s="229">
        <f>Q327*H327</f>
        <v>0</v>
      </c>
      <c r="S327" s="229">
        <v>0</v>
      </c>
      <c r="T327" s="230">
        <f>S327*H327</f>
        <v>0</v>
      </c>
      <c r="U327" s="39"/>
      <c r="V327" s="39"/>
      <c r="W327" s="39"/>
      <c r="X327" s="39"/>
      <c r="Y327" s="39"/>
      <c r="Z327" s="39"/>
      <c r="AA327" s="39"/>
      <c r="AB327" s="39"/>
      <c r="AC327" s="39"/>
      <c r="AD327" s="39"/>
      <c r="AE327" s="39"/>
      <c r="AR327" s="231" t="s">
        <v>339</v>
      </c>
      <c r="AT327" s="231" t="s">
        <v>135</v>
      </c>
      <c r="AU327" s="231" t="s">
        <v>84</v>
      </c>
      <c r="AY327" s="18" t="s">
        <v>132</v>
      </c>
      <c r="BE327" s="232">
        <f>IF(N327="základní",J327,0)</f>
        <v>0</v>
      </c>
      <c r="BF327" s="232">
        <f>IF(N327="snížená",J327,0)</f>
        <v>0</v>
      </c>
      <c r="BG327" s="232">
        <f>IF(N327="zákl. přenesená",J327,0)</f>
        <v>0</v>
      </c>
      <c r="BH327" s="232">
        <f>IF(N327="sníž. přenesená",J327,0)</f>
        <v>0</v>
      </c>
      <c r="BI327" s="232">
        <f>IF(N327="nulová",J327,0)</f>
        <v>0</v>
      </c>
      <c r="BJ327" s="18" t="s">
        <v>84</v>
      </c>
      <c r="BK327" s="232">
        <f>ROUND(I327*H327,2)</f>
        <v>0</v>
      </c>
      <c r="BL327" s="18" t="s">
        <v>339</v>
      </c>
      <c r="BM327" s="231" t="s">
        <v>595</v>
      </c>
    </row>
    <row r="328" s="2" customFormat="1">
      <c r="A328" s="39"/>
      <c r="B328" s="40"/>
      <c r="C328" s="41"/>
      <c r="D328" s="233" t="s">
        <v>142</v>
      </c>
      <c r="E328" s="41"/>
      <c r="F328" s="234" t="s">
        <v>374</v>
      </c>
      <c r="G328" s="41"/>
      <c r="H328" s="41"/>
      <c r="I328" s="235"/>
      <c r="J328" s="41"/>
      <c r="K328" s="41"/>
      <c r="L328" s="45"/>
      <c r="M328" s="236"/>
      <c r="N328" s="237"/>
      <c r="O328" s="92"/>
      <c r="P328" s="92"/>
      <c r="Q328" s="92"/>
      <c r="R328" s="92"/>
      <c r="S328" s="92"/>
      <c r="T328" s="93"/>
      <c r="U328" s="39"/>
      <c r="V328" s="39"/>
      <c r="W328" s="39"/>
      <c r="X328" s="39"/>
      <c r="Y328" s="39"/>
      <c r="Z328" s="39"/>
      <c r="AA328" s="39"/>
      <c r="AB328" s="39"/>
      <c r="AC328" s="39"/>
      <c r="AD328" s="39"/>
      <c r="AE328" s="39"/>
      <c r="AT328" s="18" t="s">
        <v>142</v>
      </c>
      <c r="AU328" s="18" t="s">
        <v>84</v>
      </c>
    </row>
    <row r="329" s="2" customFormat="1">
      <c r="A329" s="39"/>
      <c r="B329" s="40"/>
      <c r="C329" s="41"/>
      <c r="D329" s="233" t="s">
        <v>204</v>
      </c>
      <c r="E329" s="41"/>
      <c r="F329" s="270" t="s">
        <v>375</v>
      </c>
      <c r="G329" s="41"/>
      <c r="H329" s="41"/>
      <c r="I329" s="235"/>
      <c r="J329" s="41"/>
      <c r="K329" s="41"/>
      <c r="L329" s="45"/>
      <c r="M329" s="236"/>
      <c r="N329" s="237"/>
      <c r="O329" s="92"/>
      <c r="P329" s="92"/>
      <c r="Q329" s="92"/>
      <c r="R329" s="92"/>
      <c r="S329" s="92"/>
      <c r="T329" s="93"/>
      <c r="U329" s="39"/>
      <c r="V329" s="39"/>
      <c r="W329" s="39"/>
      <c r="X329" s="39"/>
      <c r="Y329" s="39"/>
      <c r="Z329" s="39"/>
      <c r="AA329" s="39"/>
      <c r="AB329" s="39"/>
      <c r="AC329" s="39"/>
      <c r="AD329" s="39"/>
      <c r="AE329" s="39"/>
      <c r="AT329" s="18" t="s">
        <v>204</v>
      </c>
      <c r="AU329" s="18" t="s">
        <v>84</v>
      </c>
    </row>
    <row r="330" s="14" customFormat="1">
      <c r="A330" s="14"/>
      <c r="B330" s="249"/>
      <c r="C330" s="250"/>
      <c r="D330" s="233" t="s">
        <v>144</v>
      </c>
      <c r="E330" s="251" t="s">
        <v>1</v>
      </c>
      <c r="F330" s="252" t="s">
        <v>376</v>
      </c>
      <c r="G330" s="250"/>
      <c r="H330" s="251" t="s">
        <v>1</v>
      </c>
      <c r="I330" s="253"/>
      <c r="J330" s="250"/>
      <c r="K330" s="250"/>
      <c r="L330" s="254"/>
      <c r="M330" s="255"/>
      <c r="N330" s="256"/>
      <c r="O330" s="256"/>
      <c r="P330" s="256"/>
      <c r="Q330" s="256"/>
      <c r="R330" s="256"/>
      <c r="S330" s="256"/>
      <c r="T330" s="257"/>
      <c r="U330" s="14"/>
      <c r="V330" s="14"/>
      <c r="W330" s="14"/>
      <c r="X330" s="14"/>
      <c r="Y330" s="14"/>
      <c r="Z330" s="14"/>
      <c r="AA330" s="14"/>
      <c r="AB330" s="14"/>
      <c r="AC330" s="14"/>
      <c r="AD330" s="14"/>
      <c r="AE330" s="14"/>
      <c r="AT330" s="258" t="s">
        <v>144</v>
      </c>
      <c r="AU330" s="258" t="s">
        <v>84</v>
      </c>
      <c r="AV330" s="14" t="s">
        <v>84</v>
      </c>
      <c r="AW330" s="14" t="s">
        <v>33</v>
      </c>
      <c r="AX330" s="14" t="s">
        <v>76</v>
      </c>
      <c r="AY330" s="258" t="s">
        <v>132</v>
      </c>
    </row>
    <row r="331" s="13" customFormat="1">
      <c r="A331" s="13"/>
      <c r="B331" s="238"/>
      <c r="C331" s="239"/>
      <c r="D331" s="233" t="s">
        <v>144</v>
      </c>
      <c r="E331" s="240" t="s">
        <v>1</v>
      </c>
      <c r="F331" s="241" t="s">
        <v>190</v>
      </c>
      <c r="G331" s="239"/>
      <c r="H331" s="242">
        <v>277.35199999999998</v>
      </c>
      <c r="I331" s="243"/>
      <c r="J331" s="239"/>
      <c r="K331" s="239"/>
      <c r="L331" s="244"/>
      <c r="M331" s="245"/>
      <c r="N331" s="246"/>
      <c r="O331" s="246"/>
      <c r="P331" s="246"/>
      <c r="Q331" s="246"/>
      <c r="R331" s="246"/>
      <c r="S331" s="246"/>
      <c r="T331" s="247"/>
      <c r="U331" s="13"/>
      <c r="V331" s="13"/>
      <c r="W331" s="13"/>
      <c r="X331" s="13"/>
      <c r="Y331" s="13"/>
      <c r="Z331" s="13"/>
      <c r="AA331" s="13"/>
      <c r="AB331" s="13"/>
      <c r="AC331" s="13"/>
      <c r="AD331" s="13"/>
      <c r="AE331" s="13"/>
      <c r="AT331" s="248" t="s">
        <v>144</v>
      </c>
      <c r="AU331" s="248" t="s">
        <v>84</v>
      </c>
      <c r="AV331" s="13" t="s">
        <v>86</v>
      </c>
      <c r="AW331" s="13" t="s">
        <v>33</v>
      </c>
      <c r="AX331" s="13" t="s">
        <v>76</v>
      </c>
      <c r="AY331" s="248" t="s">
        <v>132</v>
      </c>
    </row>
    <row r="332" s="13" customFormat="1">
      <c r="A332" s="13"/>
      <c r="B332" s="238"/>
      <c r="C332" s="239"/>
      <c r="D332" s="233" t="s">
        <v>144</v>
      </c>
      <c r="E332" s="240" t="s">
        <v>1</v>
      </c>
      <c r="F332" s="241" t="s">
        <v>198</v>
      </c>
      <c r="G332" s="239"/>
      <c r="H332" s="242">
        <v>145.75</v>
      </c>
      <c r="I332" s="243"/>
      <c r="J332" s="239"/>
      <c r="K332" s="239"/>
      <c r="L332" s="244"/>
      <c r="M332" s="245"/>
      <c r="N332" s="246"/>
      <c r="O332" s="246"/>
      <c r="P332" s="246"/>
      <c r="Q332" s="246"/>
      <c r="R332" s="246"/>
      <c r="S332" s="246"/>
      <c r="T332" s="247"/>
      <c r="U332" s="13"/>
      <c r="V332" s="13"/>
      <c r="W332" s="13"/>
      <c r="X332" s="13"/>
      <c r="Y332" s="13"/>
      <c r="Z332" s="13"/>
      <c r="AA332" s="13"/>
      <c r="AB332" s="13"/>
      <c r="AC332" s="13"/>
      <c r="AD332" s="13"/>
      <c r="AE332" s="13"/>
      <c r="AT332" s="248" t="s">
        <v>144</v>
      </c>
      <c r="AU332" s="248" t="s">
        <v>84</v>
      </c>
      <c r="AV332" s="13" t="s">
        <v>86</v>
      </c>
      <c r="AW332" s="13" t="s">
        <v>33</v>
      </c>
      <c r="AX332" s="13" t="s">
        <v>76</v>
      </c>
      <c r="AY332" s="248" t="s">
        <v>132</v>
      </c>
    </row>
    <row r="333" s="14" customFormat="1">
      <c r="A333" s="14"/>
      <c r="B333" s="249"/>
      <c r="C333" s="250"/>
      <c r="D333" s="233" t="s">
        <v>144</v>
      </c>
      <c r="E333" s="251" t="s">
        <v>1</v>
      </c>
      <c r="F333" s="252" t="s">
        <v>377</v>
      </c>
      <c r="G333" s="250"/>
      <c r="H333" s="251" t="s">
        <v>1</v>
      </c>
      <c r="I333" s="253"/>
      <c r="J333" s="250"/>
      <c r="K333" s="250"/>
      <c r="L333" s="254"/>
      <c r="M333" s="255"/>
      <c r="N333" s="256"/>
      <c r="O333" s="256"/>
      <c r="P333" s="256"/>
      <c r="Q333" s="256"/>
      <c r="R333" s="256"/>
      <c r="S333" s="256"/>
      <c r="T333" s="257"/>
      <c r="U333" s="14"/>
      <c r="V333" s="14"/>
      <c r="W333" s="14"/>
      <c r="X333" s="14"/>
      <c r="Y333" s="14"/>
      <c r="Z333" s="14"/>
      <c r="AA333" s="14"/>
      <c r="AB333" s="14"/>
      <c r="AC333" s="14"/>
      <c r="AD333" s="14"/>
      <c r="AE333" s="14"/>
      <c r="AT333" s="258" t="s">
        <v>144</v>
      </c>
      <c r="AU333" s="258" t="s">
        <v>84</v>
      </c>
      <c r="AV333" s="14" t="s">
        <v>84</v>
      </c>
      <c r="AW333" s="14" t="s">
        <v>33</v>
      </c>
      <c r="AX333" s="14" t="s">
        <v>76</v>
      </c>
      <c r="AY333" s="258" t="s">
        <v>132</v>
      </c>
    </row>
    <row r="334" s="13" customFormat="1">
      <c r="A334" s="13"/>
      <c r="B334" s="238"/>
      <c r="C334" s="239"/>
      <c r="D334" s="233" t="s">
        <v>144</v>
      </c>
      <c r="E334" s="240" t="s">
        <v>1</v>
      </c>
      <c r="F334" s="241" t="s">
        <v>241</v>
      </c>
      <c r="G334" s="239"/>
      <c r="H334" s="242">
        <v>751.25</v>
      </c>
      <c r="I334" s="243"/>
      <c r="J334" s="239"/>
      <c r="K334" s="239"/>
      <c r="L334" s="244"/>
      <c r="M334" s="245"/>
      <c r="N334" s="246"/>
      <c r="O334" s="246"/>
      <c r="P334" s="246"/>
      <c r="Q334" s="246"/>
      <c r="R334" s="246"/>
      <c r="S334" s="246"/>
      <c r="T334" s="247"/>
      <c r="U334" s="13"/>
      <c r="V334" s="13"/>
      <c r="W334" s="13"/>
      <c r="X334" s="13"/>
      <c r="Y334" s="13"/>
      <c r="Z334" s="13"/>
      <c r="AA334" s="13"/>
      <c r="AB334" s="13"/>
      <c r="AC334" s="13"/>
      <c r="AD334" s="13"/>
      <c r="AE334" s="13"/>
      <c r="AT334" s="248" t="s">
        <v>144</v>
      </c>
      <c r="AU334" s="248" t="s">
        <v>84</v>
      </c>
      <c r="AV334" s="13" t="s">
        <v>86</v>
      </c>
      <c r="AW334" s="13" t="s">
        <v>33</v>
      </c>
      <c r="AX334" s="13" t="s">
        <v>76</v>
      </c>
      <c r="AY334" s="248" t="s">
        <v>132</v>
      </c>
    </row>
    <row r="335" s="15" customFormat="1">
      <c r="A335" s="15"/>
      <c r="B335" s="259"/>
      <c r="C335" s="260"/>
      <c r="D335" s="233" t="s">
        <v>144</v>
      </c>
      <c r="E335" s="261" t="s">
        <v>1</v>
      </c>
      <c r="F335" s="262" t="s">
        <v>159</v>
      </c>
      <c r="G335" s="260"/>
      <c r="H335" s="263">
        <v>1174.3520000000001</v>
      </c>
      <c r="I335" s="264"/>
      <c r="J335" s="260"/>
      <c r="K335" s="260"/>
      <c r="L335" s="265"/>
      <c r="M335" s="266"/>
      <c r="N335" s="267"/>
      <c r="O335" s="267"/>
      <c r="P335" s="267"/>
      <c r="Q335" s="267"/>
      <c r="R335" s="267"/>
      <c r="S335" s="267"/>
      <c r="T335" s="268"/>
      <c r="U335" s="15"/>
      <c r="V335" s="15"/>
      <c r="W335" s="15"/>
      <c r="X335" s="15"/>
      <c r="Y335" s="15"/>
      <c r="Z335" s="15"/>
      <c r="AA335" s="15"/>
      <c r="AB335" s="15"/>
      <c r="AC335" s="15"/>
      <c r="AD335" s="15"/>
      <c r="AE335" s="15"/>
      <c r="AT335" s="269" t="s">
        <v>144</v>
      </c>
      <c r="AU335" s="269" t="s">
        <v>84</v>
      </c>
      <c r="AV335" s="15" t="s">
        <v>140</v>
      </c>
      <c r="AW335" s="15" t="s">
        <v>33</v>
      </c>
      <c r="AX335" s="15" t="s">
        <v>84</v>
      </c>
      <c r="AY335" s="269" t="s">
        <v>132</v>
      </c>
    </row>
    <row r="336" s="2" customFormat="1" ht="24.15" customHeight="1">
      <c r="A336" s="39"/>
      <c r="B336" s="40"/>
      <c r="C336" s="220" t="s">
        <v>596</v>
      </c>
      <c r="D336" s="220" t="s">
        <v>135</v>
      </c>
      <c r="E336" s="221" t="s">
        <v>395</v>
      </c>
      <c r="F336" s="222" t="s">
        <v>396</v>
      </c>
      <c r="G336" s="223" t="s">
        <v>185</v>
      </c>
      <c r="H336" s="224">
        <v>1877.9559999999999</v>
      </c>
      <c r="I336" s="225"/>
      <c r="J336" s="226">
        <f>ROUND(I336*H336,2)</f>
        <v>0</v>
      </c>
      <c r="K336" s="222" t="s">
        <v>139</v>
      </c>
      <c r="L336" s="45"/>
      <c r="M336" s="227" t="s">
        <v>1</v>
      </c>
      <c r="N336" s="228" t="s">
        <v>41</v>
      </c>
      <c r="O336" s="92"/>
      <c r="P336" s="229">
        <f>O336*H336</f>
        <v>0</v>
      </c>
      <c r="Q336" s="229">
        <v>0</v>
      </c>
      <c r="R336" s="229">
        <f>Q336*H336</f>
        <v>0</v>
      </c>
      <c r="S336" s="229">
        <v>0</v>
      </c>
      <c r="T336" s="230">
        <f>S336*H336</f>
        <v>0</v>
      </c>
      <c r="U336" s="39"/>
      <c r="V336" s="39"/>
      <c r="W336" s="39"/>
      <c r="X336" s="39"/>
      <c r="Y336" s="39"/>
      <c r="Z336" s="39"/>
      <c r="AA336" s="39"/>
      <c r="AB336" s="39"/>
      <c r="AC336" s="39"/>
      <c r="AD336" s="39"/>
      <c r="AE336" s="39"/>
      <c r="AR336" s="231" t="s">
        <v>339</v>
      </c>
      <c r="AT336" s="231" t="s">
        <v>135</v>
      </c>
      <c r="AU336" s="231" t="s">
        <v>84</v>
      </c>
      <c r="AY336" s="18" t="s">
        <v>132</v>
      </c>
      <c r="BE336" s="232">
        <f>IF(N336="základní",J336,0)</f>
        <v>0</v>
      </c>
      <c r="BF336" s="232">
        <f>IF(N336="snížená",J336,0)</f>
        <v>0</v>
      </c>
      <c r="BG336" s="232">
        <f>IF(N336="zákl. přenesená",J336,0)</f>
        <v>0</v>
      </c>
      <c r="BH336" s="232">
        <f>IF(N336="sníž. přenesená",J336,0)</f>
        <v>0</v>
      </c>
      <c r="BI336" s="232">
        <f>IF(N336="nulová",J336,0)</f>
        <v>0</v>
      </c>
      <c r="BJ336" s="18" t="s">
        <v>84</v>
      </c>
      <c r="BK336" s="232">
        <f>ROUND(I336*H336,2)</f>
        <v>0</v>
      </c>
      <c r="BL336" s="18" t="s">
        <v>339</v>
      </c>
      <c r="BM336" s="231" t="s">
        <v>597</v>
      </c>
    </row>
    <row r="337" s="2" customFormat="1">
      <c r="A337" s="39"/>
      <c r="B337" s="40"/>
      <c r="C337" s="41"/>
      <c r="D337" s="233" t="s">
        <v>142</v>
      </c>
      <c r="E337" s="41"/>
      <c r="F337" s="234" t="s">
        <v>598</v>
      </c>
      <c r="G337" s="41"/>
      <c r="H337" s="41"/>
      <c r="I337" s="235"/>
      <c r="J337" s="41"/>
      <c r="K337" s="41"/>
      <c r="L337" s="45"/>
      <c r="M337" s="236"/>
      <c r="N337" s="237"/>
      <c r="O337" s="92"/>
      <c r="P337" s="92"/>
      <c r="Q337" s="92"/>
      <c r="R337" s="92"/>
      <c r="S337" s="92"/>
      <c r="T337" s="93"/>
      <c r="U337" s="39"/>
      <c r="V337" s="39"/>
      <c r="W337" s="39"/>
      <c r="X337" s="39"/>
      <c r="Y337" s="39"/>
      <c r="Z337" s="39"/>
      <c r="AA337" s="39"/>
      <c r="AB337" s="39"/>
      <c r="AC337" s="39"/>
      <c r="AD337" s="39"/>
      <c r="AE337" s="39"/>
      <c r="AT337" s="18" t="s">
        <v>142</v>
      </c>
      <c r="AU337" s="18" t="s">
        <v>84</v>
      </c>
    </row>
    <row r="338" s="2" customFormat="1">
      <c r="A338" s="39"/>
      <c r="B338" s="40"/>
      <c r="C338" s="41"/>
      <c r="D338" s="233" t="s">
        <v>204</v>
      </c>
      <c r="E338" s="41"/>
      <c r="F338" s="270" t="s">
        <v>399</v>
      </c>
      <c r="G338" s="41"/>
      <c r="H338" s="41"/>
      <c r="I338" s="235"/>
      <c r="J338" s="41"/>
      <c r="K338" s="41"/>
      <c r="L338" s="45"/>
      <c r="M338" s="236"/>
      <c r="N338" s="237"/>
      <c r="O338" s="92"/>
      <c r="P338" s="92"/>
      <c r="Q338" s="92"/>
      <c r="R338" s="92"/>
      <c r="S338" s="92"/>
      <c r="T338" s="93"/>
      <c r="U338" s="39"/>
      <c r="V338" s="39"/>
      <c r="W338" s="39"/>
      <c r="X338" s="39"/>
      <c r="Y338" s="39"/>
      <c r="Z338" s="39"/>
      <c r="AA338" s="39"/>
      <c r="AB338" s="39"/>
      <c r="AC338" s="39"/>
      <c r="AD338" s="39"/>
      <c r="AE338" s="39"/>
      <c r="AT338" s="18" t="s">
        <v>204</v>
      </c>
      <c r="AU338" s="18" t="s">
        <v>84</v>
      </c>
    </row>
    <row r="339" s="14" customFormat="1">
      <c r="A339" s="14"/>
      <c r="B339" s="249"/>
      <c r="C339" s="250"/>
      <c r="D339" s="233" t="s">
        <v>144</v>
      </c>
      <c r="E339" s="251" t="s">
        <v>1</v>
      </c>
      <c r="F339" s="252" t="s">
        <v>400</v>
      </c>
      <c r="G339" s="250"/>
      <c r="H339" s="251" t="s">
        <v>1</v>
      </c>
      <c r="I339" s="253"/>
      <c r="J339" s="250"/>
      <c r="K339" s="250"/>
      <c r="L339" s="254"/>
      <c r="M339" s="255"/>
      <c r="N339" s="256"/>
      <c r="O339" s="256"/>
      <c r="P339" s="256"/>
      <c r="Q339" s="256"/>
      <c r="R339" s="256"/>
      <c r="S339" s="256"/>
      <c r="T339" s="257"/>
      <c r="U339" s="14"/>
      <c r="V339" s="14"/>
      <c r="W339" s="14"/>
      <c r="X339" s="14"/>
      <c r="Y339" s="14"/>
      <c r="Z339" s="14"/>
      <c r="AA339" s="14"/>
      <c r="AB339" s="14"/>
      <c r="AC339" s="14"/>
      <c r="AD339" s="14"/>
      <c r="AE339" s="14"/>
      <c r="AT339" s="258" t="s">
        <v>144</v>
      </c>
      <c r="AU339" s="258" t="s">
        <v>84</v>
      </c>
      <c r="AV339" s="14" t="s">
        <v>84</v>
      </c>
      <c r="AW339" s="14" t="s">
        <v>33</v>
      </c>
      <c r="AX339" s="14" t="s">
        <v>76</v>
      </c>
      <c r="AY339" s="258" t="s">
        <v>132</v>
      </c>
    </row>
    <row r="340" s="13" customFormat="1">
      <c r="A340" s="13"/>
      <c r="B340" s="238"/>
      <c r="C340" s="239"/>
      <c r="D340" s="233" t="s">
        <v>144</v>
      </c>
      <c r="E340" s="240" t="s">
        <v>1</v>
      </c>
      <c r="F340" s="241" t="s">
        <v>341</v>
      </c>
      <c r="G340" s="239"/>
      <c r="H340" s="242">
        <v>1877.9559999999999</v>
      </c>
      <c r="I340" s="243"/>
      <c r="J340" s="239"/>
      <c r="K340" s="239"/>
      <c r="L340" s="244"/>
      <c r="M340" s="245"/>
      <c r="N340" s="246"/>
      <c r="O340" s="246"/>
      <c r="P340" s="246"/>
      <c r="Q340" s="246"/>
      <c r="R340" s="246"/>
      <c r="S340" s="246"/>
      <c r="T340" s="247"/>
      <c r="U340" s="13"/>
      <c r="V340" s="13"/>
      <c r="W340" s="13"/>
      <c r="X340" s="13"/>
      <c r="Y340" s="13"/>
      <c r="Z340" s="13"/>
      <c r="AA340" s="13"/>
      <c r="AB340" s="13"/>
      <c r="AC340" s="13"/>
      <c r="AD340" s="13"/>
      <c r="AE340" s="13"/>
      <c r="AT340" s="248" t="s">
        <v>144</v>
      </c>
      <c r="AU340" s="248" t="s">
        <v>84</v>
      </c>
      <c r="AV340" s="13" t="s">
        <v>86</v>
      </c>
      <c r="AW340" s="13" t="s">
        <v>33</v>
      </c>
      <c r="AX340" s="13" t="s">
        <v>84</v>
      </c>
      <c r="AY340" s="248" t="s">
        <v>132</v>
      </c>
    </row>
    <row r="341" s="2" customFormat="1" ht="16.5" customHeight="1">
      <c r="A341" s="39"/>
      <c r="B341" s="40"/>
      <c r="C341" s="220" t="s">
        <v>105</v>
      </c>
      <c r="D341" s="220" t="s">
        <v>135</v>
      </c>
      <c r="E341" s="221" t="s">
        <v>403</v>
      </c>
      <c r="F341" s="222" t="s">
        <v>404</v>
      </c>
      <c r="G341" s="223" t="s">
        <v>185</v>
      </c>
      <c r="H341" s="224">
        <v>751.25</v>
      </c>
      <c r="I341" s="225"/>
      <c r="J341" s="226">
        <f>ROUND(I341*H341,2)</f>
        <v>0</v>
      </c>
      <c r="K341" s="222" t="s">
        <v>139</v>
      </c>
      <c r="L341" s="45"/>
      <c r="M341" s="227" t="s">
        <v>1</v>
      </c>
      <c r="N341" s="228" t="s">
        <v>41</v>
      </c>
      <c r="O341" s="92"/>
      <c r="P341" s="229">
        <f>O341*H341</f>
        <v>0</v>
      </c>
      <c r="Q341" s="229">
        <v>0</v>
      </c>
      <c r="R341" s="229">
        <f>Q341*H341</f>
        <v>0</v>
      </c>
      <c r="S341" s="229">
        <v>0</v>
      </c>
      <c r="T341" s="230">
        <f>S341*H341</f>
        <v>0</v>
      </c>
      <c r="U341" s="39"/>
      <c r="V341" s="39"/>
      <c r="W341" s="39"/>
      <c r="X341" s="39"/>
      <c r="Y341" s="39"/>
      <c r="Z341" s="39"/>
      <c r="AA341" s="39"/>
      <c r="AB341" s="39"/>
      <c r="AC341" s="39"/>
      <c r="AD341" s="39"/>
      <c r="AE341" s="39"/>
      <c r="AR341" s="231" t="s">
        <v>339</v>
      </c>
      <c r="AT341" s="231" t="s">
        <v>135</v>
      </c>
      <c r="AU341" s="231" t="s">
        <v>84</v>
      </c>
      <c r="AY341" s="18" t="s">
        <v>132</v>
      </c>
      <c r="BE341" s="232">
        <f>IF(N341="základní",J341,0)</f>
        <v>0</v>
      </c>
      <c r="BF341" s="232">
        <f>IF(N341="snížená",J341,0)</f>
        <v>0</v>
      </c>
      <c r="BG341" s="232">
        <f>IF(N341="zákl. přenesená",J341,0)</f>
        <v>0</v>
      </c>
      <c r="BH341" s="232">
        <f>IF(N341="sníž. přenesená",J341,0)</f>
        <v>0</v>
      </c>
      <c r="BI341" s="232">
        <f>IF(N341="nulová",J341,0)</f>
        <v>0</v>
      </c>
      <c r="BJ341" s="18" t="s">
        <v>84</v>
      </c>
      <c r="BK341" s="232">
        <f>ROUND(I341*H341,2)</f>
        <v>0</v>
      </c>
      <c r="BL341" s="18" t="s">
        <v>339</v>
      </c>
      <c r="BM341" s="231" t="s">
        <v>599</v>
      </c>
    </row>
    <row r="342" s="2" customFormat="1">
      <c r="A342" s="39"/>
      <c r="B342" s="40"/>
      <c r="C342" s="41"/>
      <c r="D342" s="233" t="s">
        <v>142</v>
      </c>
      <c r="E342" s="41"/>
      <c r="F342" s="234" t="s">
        <v>406</v>
      </c>
      <c r="G342" s="41"/>
      <c r="H342" s="41"/>
      <c r="I342" s="235"/>
      <c r="J342" s="41"/>
      <c r="K342" s="41"/>
      <c r="L342" s="45"/>
      <c r="M342" s="236"/>
      <c r="N342" s="237"/>
      <c r="O342" s="92"/>
      <c r="P342" s="92"/>
      <c r="Q342" s="92"/>
      <c r="R342" s="92"/>
      <c r="S342" s="92"/>
      <c r="T342" s="93"/>
      <c r="U342" s="39"/>
      <c r="V342" s="39"/>
      <c r="W342" s="39"/>
      <c r="X342" s="39"/>
      <c r="Y342" s="39"/>
      <c r="Z342" s="39"/>
      <c r="AA342" s="39"/>
      <c r="AB342" s="39"/>
      <c r="AC342" s="39"/>
      <c r="AD342" s="39"/>
      <c r="AE342" s="39"/>
      <c r="AT342" s="18" t="s">
        <v>142</v>
      </c>
      <c r="AU342" s="18" t="s">
        <v>84</v>
      </c>
    </row>
    <row r="343" s="14" customFormat="1">
      <c r="A343" s="14"/>
      <c r="B343" s="249"/>
      <c r="C343" s="250"/>
      <c r="D343" s="233" t="s">
        <v>144</v>
      </c>
      <c r="E343" s="251" t="s">
        <v>1</v>
      </c>
      <c r="F343" s="252" t="s">
        <v>377</v>
      </c>
      <c r="G343" s="250"/>
      <c r="H343" s="251" t="s">
        <v>1</v>
      </c>
      <c r="I343" s="253"/>
      <c r="J343" s="250"/>
      <c r="K343" s="250"/>
      <c r="L343" s="254"/>
      <c r="M343" s="255"/>
      <c r="N343" s="256"/>
      <c r="O343" s="256"/>
      <c r="P343" s="256"/>
      <c r="Q343" s="256"/>
      <c r="R343" s="256"/>
      <c r="S343" s="256"/>
      <c r="T343" s="257"/>
      <c r="U343" s="14"/>
      <c r="V343" s="14"/>
      <c r="W343" s="14"/>
      <c r="X343" s="14"/>
      <c r="Y343" s="14"/>
      <c r="Z343" s="14"/>
      <c r="AA343" s="14"/>
      <c r="AB343" s="14"/>
      <c r="AC343" s="14"/>
      <c r="AD343" s="14"/>
      <c r="AE343" s="14"/>
      <c r="AT343" s="258" t="s">
        <v>144</v>
      </c>
      <c r="AU343" s="258" t="s">
        <v>84</v>
      </c>
      <c r="AV343" s="14" t="s">
        <v>84</v>
      </c>
      <c r="AW343" s="14" t="s">
        <v>33</v>
      </c>
      <c r="AX343" s="14" t="s">
        <v>76</v>
      </c>
      <c r="AY343" s="258" t="s">
        <v>132</v>
      </c>
    </row>
    <row r="344" s="13" customFormat="1">
      <c r="A344" s="13"/>
      <c r="B344" s="238"/>
      <c r="C344" s="239"/>
      <c r="D344" s="233" t="s">
        <v>144</v>
      </c>
      <c r="E344" s="240" t="s">
        <v>1</v>
      </c>
      <c r="F344" s="241" t="s">
        <v>241</v>
      </c>
      <c r="G344" s="239"/>
      <c r="H344" s="242">
        <v>751.25</v>
      </c>
      <c r="I344" s="243"/>
      <c r="J344" s="239"/>
      <c r="K344" s="239"/>
      <c r="L344" s="244"/>
      <c r="M344" s="245"/>
      <c r="N344" s="246"/>
      <c r="O344" s="246"/>
      <c r="P344" s="246"/>
      <c r="Q344" s="246"/>
      <c r="R344" s="246"/>
      <c r="S344" s="246"/>
      <c r="T344" s="247"/>
      <c r="U344" s="13"/>
      <c r="V344" s="13"/>
      <c r="W344" s="13"/>
      <c r="X344" s="13"/>
      <c r="Y344" s="13"/>
      <c r="Z344" s="13"/>
      <c r="AA344" s="13"/>
      <c r="AB344" s="13"/>
      <c r="AC344" s="13"/>
      <c r="AD344" s="13"/>
      <c r="AE344" s="13"/>
      <c r="AT344" s="248" t="s">
        <v>144</v>
      </c>
      <c r="AU344" s="248" t="s">
        <v>84</v>
      </c>
      <c r="AV344" s="13" t="s">
        <v>86</v>
      </c>
      <c r="AW344" s="13" t="s">
        <v>33</v>
      </c>
      <c r="AX344" s="13" t="s">
        <v>84</v>
      </c>
      <c r="AY344" s="248" t="s">
        <v>132</v>
      </c>
    </row>
    <row r="345" s="2" customFormat="1" ht="16.5" customHeight="1">
      <c r="A345" s="39"/>
      <c r="B345" s="40"/>
      <c r="C345" s="220" t="s">
        <v>600</v>
      </c>
      <c r="D345" s="220" t="s">
        <v>135</v>
      </c>
      <c r="E345" s="221" t="s">
        <v>601</v>
      </c>
      <c r="F345" s="222" t="s">
        <v>602</v>
      </c>
      <c r="G345" s="223" t="s">
        <v>185</v>
      </c>
      <c r="H345" s="224">
        <v>2</v>
      </c>
      <c r="I345" s="225"/>
      <c r="J345" s="226">
        <f>ROUND(I345*H345,2)</f>
        <v>0</v>
      </c>
      <c r="K345" s="222" t="s">
        <v>139</v>
      </c>
      <c r="L345" s="45"/>
      <c r="M345" s="227" t="s">
        <v>1</v>
      </c>
      <c r="N345" s="228" t="s">
        <v>41</v>
      </c>
      <c r="O345" s="92"/>
      <c r="P345" s="229">
        <f>O345*H345</f>
        <v>0</v>
      </c>
      <c r="Q345" s="229">
        <v>0</v>
      </c>
      <c r="R345" s="229">
        <f>Q345*H345</f>
        <v>0</v>
      </c>
      <c r="S345" s="229">
        <v>0</v>
      </c>
      <c r="T345" s="230">
        <f>S345*H345</f>
        <v>0</v>
      </c>
      <c r="U345" s="39"/>
      <c r="V345" s="39"/>
      <c r="W345" s="39"/>
      <c r="X345" s="39"/>
      <c r="Y345" s="39"/>
      <c r="Z345" s="39"/>
      <c r="AA345" s="39"/>
      <c r="AB345" s="39"/>
      <c r="AC345" s="39"/>
      <c r="AD345" s="39"/>
      <c r="AE345" s="39"/>
      <c r="AR345" s="231" t="s">
        <v>339</v>
      </c>
      <c r="AT345" s="231" t="s">
        <v>135</v>
      </c>
      <c r="AU345" s="231" t="s">
        <v>84</v>
      </c>
      <c r="AY345" s="18" t="s">
        <v>132</v>
      </c>
      <c r="BE345" s="232">
        <f>IF(N345="základní",J345,0)</f>
        <v>0</v>
      </c>
      <c r="BF345" s="232">
        <f>IF(N345="snížená",J345,0)</f>
        <v>0</v>
      </c>
      <c r="BG345" s="232">
        <f>IF(N345="zákl. přenesená",J345,0)</f>
        <v>0</v>
      </c>
      <c r="BH345" s="232">
        <f>IF(N345="sníž. přenesená",J345,0)</f>
        <v>0</v>
      </c>
      <c r="BI345" s="232">
        <f>IF(N345="nulová",J345,0)</f>
        <v>0</v>
      </c>
      <c r="BJ345" s="18" t="s">
        <v>84</v>
      </c>
      <c r="BK345" s="232">
        <f>ROUND(I345*H345,2)</f>
        <v>0</v>
      </c>
      <c r="BL345" s="18" t="s">
        <v>339</v>
      </c>
      <c r="BM345" s="231" t="s">
        <v>603</v>
      </c>
    </row>
    <row r="346" s="2" customFormat="1">
      <c r="A346" s="39"/>
      <c r="B346" s="40"/>
      <c r="C346" s="41"/>
      <c r="D346" s="233" t="s">
        <v>142</v>
      </c>
      <c r="E346" s="41"/>
      <c r="F346" s="234" t="s">
        <v>604</v>
      </c>
      <c r="G346" s="41"/>
      <c r="H346" s="41"/>
      <c r="I346" s="235"/>
      <c r="J346" s="41"/>
      <c r="K346" s="41"/>
      <c r="L346" s="45"/>
      <c r="M346" s="236"/>
      <c r="N346" s="237"/>
      <c r="O346" s="92"/>
      <c r="P346" s="92"/>
      <c r="Q346" s="92"/>
      <c r="R346" s="92"/>
      <c r="S346" s="92"/>
      <c r="T346" s="93"/>
      <c r="U346" s="39"/>
      <c r="V346" s="39"/>
      <c r="W346" s="39"/>
      <c r="X346" s="39"/>
      <c r="Y346" s="39"/>
      <c r="Z346" s="39"/>
      <c r="AA346" s="39"/>
      <c r="AB346" s="39"/>
      <c r="AC346" s="39"/>
      <c r="AD346" s="39"/>
      <c r="AE346" s="39"/>
      <c r="AT346" s="18" t="s">
        <v>142</v>
      </c>
      <c r="AU346" s="18" t="s">
        <v>84</v>
      </c>
    </row>
    <row r="347" s="2" customFormat="1">
      <c r="A347" s="39"/>
      <c r="B347" s="40"/>
      <c r="C347" s="41"/>
      <c r="D347" s="233" t="s">
        <v>204</v>
      </c>
      <c r="E347" s="41"/>
      <c r="F347" s="270" t="s">
        <v>605</v>
      </c>
      <c r="G347" s="41"/>
      <c r="H347" s="41"/>
      <c r="I347" s="235"/>
      <c r="J347" s="41"/>
      <c r="K347" s="41"/>
      <c r="L347" s="45"/>
      <c r="M347" s="295"/>
      <c r="N347" s="296"/>
      <c r="O347" s="297"/>
      <c r="P347" s="297"/>
      <c r="Q347" s="297"/>
      <c r="R347" s="297"/>
      <c r="S347" s="297"/>
      <c r="T347" s="298"/>
      <c r="U347" s="39"/>
      <c r="V347" s="39"/>
      <c r="W347" s="39"/>
      <c r="X347" s="39"/>
      <c r="Y347" s="39"/>
      <c r="Z347" s="39"/>
      <c r="AA347" s="39"/>
      <c r="AB347" s="39"/>
      <c r="AC347" s="39"/>
      <c r="AD347" s="39"/>
      <c r="AE347" s="39"/>
      <c r="AT347" s="18" t="s">
        <v>204</v>
      </c>
      <c r="AU347" s="18" t="s">
        <v>84</v>
      </c>
    </row>
    <row r="348" s="2" customFormat="1" ht="6.96" customHeight="1">
      <c r="A348" s="39"/>
      <c r="B348" s="67"/>
      <c r="C348" s="68"/>
      <c r="D348" s="68"/>
      <c r="E348" s="68"/>
      <c r="F348" s="68"/>
      <c r="G348" s="68"/>
      <c r="H348" s="68"/>
      <c r="I348" s="68"/>
      <c r="J348" s="68"/>
      <c r="K348" s="68"/>
      <c r="L348" s="45"/>
      <c r="M348" s="39"/>
      <c r="O348" s="39"/>
      <c r="P348" s="39"/>
      <c r="Q348" s="39"/>
      <c r="R348" s="39"/>
      <c r="S348" s="39"/>
      <c r="T348" s="39"/>
      <c r="U348" s="39"/>
      <c r="V348" s="39"/>
      <c r="W348" s="39"/>
      <c r="X348" s="39"/>
      <c r="Y348" s="39"/>
      <c r="Z348" s="39"/>
      <c r="AA348" s="39"/>
      <c r="AB348" s="39"/>
      <c r="AC348" s="39"/>
      <c r="AD348" s="39"/>
      <c r="AE348" s="39"/>
    </row>
  </sheetData>
  <sheetProtection sheet="1" autoFilter="0" formatColumns="0" formatRows="0" objects="1" scenarios="1" spinCount="100000" saltValue="LrfmEjfNwmPHVQqRm5k22ICIlZEpQlKVVijwY6xXGL9cjmCrK1GQ549nDOnagDrrbBcdY0xieFKZbXx7GJeflQ==" hashValue="bbITONSbh55e1ulf26hitxt/lNPpNj/LNWjdHFP7WIVN4kkL2rBfO9wQmHlIPj3EYAL46P424j6hVsxCGUw7IQ==" algorithmName="SHA-512" password="CC35"/>
  <autoFilter ref="C119:K347"/>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92</v>
      </c>
    </row>
    <row r="3" hidden="1" s="1" customFormat="1" ht="6.96" customHeight="1">
      <c r="B3" s="138"/>
      <c r="C3" s="139"/>
      <c r="D3" s="139"/>
      <c r="E3" s="139"/>
      <c r="F3" s="139"/>
      <c r="G3" s="139"/>
      <c r="H3" s="139"/>
      <c r="I3" s="139"/>
      <c r="J3" s="139"/>
      <c r="K3" s="139"/>
      <c r="L3" s="21"/>
      <c r="AT3" s="18" t="s">
        <v>86</v>
      </c>
    </row>
    <row r="4" hidden="1" s="1" customFormat="1" ht="24.96" customHeight="1">
      <c r="B4" s="21"/>
      <c r="D4" s="140" t="s">
        <v>97</v>
      </c>
      <c r="L4" s="21"/>
      <c r="M4" s="141" t="s">
        <v>10</v>
      </c>
      <c r="AT4" s="18" t="s">
        <v>4</v>
      </c>
    </row>
    <row r="5" hidden="1" s="1" customFormat="1" ht="6.96" customHeight="1">
      <c r="B5" s="21"/>
      <c r="L5" s="21"/>
    </row>
    <row r="6" hidden="1" s="1" customFormat="1" ht="12" customHeight="1">
      <c r="B6" s="21"/>
      <c r="D6" s="142" t="s">
        <v>16</v>
      </c>
      <c r="L6" s="21"/>
    </row>
    <row r="7" hidden="1" s="1" customFormat="1" ht="16.5" customHeight="1">
      <c r="B7" s="21"/>
      <c r="E7" s="143" t="str">
        <f>'Rekapitulace stavby'!K6</f>
        <v>Oprava trati v úseku Újezdec u Luhačovic - Luhačovice</v>
      </c>
      <c r="F7" s="142"/>
      <c r="G7" s="142"/>
      <c r="H7" s="142"/>
      <c r="L7" s="21"/>
    </row>
    <row r="8" hidden="1" s="2" customFormat="1" ht="12" customHeight="1">
      <c r="A8" s="39"/>
      <c r="B8" s="45"/>
      <c r="C8" s="39"/>
      <c r="D8" s="142" t="s">
        <v>106</v>
      </c>
      <c r="E8" s="39"/>
      <c r="F8" s="39"/>
      <c r="G8" s="39"/>
      <c r="H8" s="39"/>
      <c r="I8" s="39"/>
      <c r="J8" s="39"/>
      <c r="K8" s="39"/>
      <c r="L8" s="64"/>
      <c r="S8" s="39"/>
      <c r="T8" s="39"/>
      <c r="U8" s="39"/>
      <c r="V8" s="39"/>
      <c r="W8" s="39"/>
      <c r="X8" s="39"/>
      <c r="Y8" s="39"/>
      <c r="Z8" s="39"/>
      <c r="AA8" s="39"/>
      <c r="AB8" s="39"/>
      <c r="AC8" s="39"/>
      <c r="AD8" s="39"/>
      <c r="AE8" s="39"/>
    </row>
    <row r="9" hidden="1" s="2" customFormat="1" ht="16.5" customHeight="1">
      <c r="A9" s="39"/>
      <c r="B9" s="45"/>
      <c r="C9" s="39"/>
      <c r="D9" s="39"/>
      <c r="E9" s="144" t="s">
        <v>606</v>
      </c>
      <c r="F9" s="39"/>
      <c r="G9" s="39"/>
      <c r="H9" s="39"/>
      <c r="I9" s="39"/>
      <c r="J9" s="39"/>
      <c r="K9" s="39"/>
      <c r="L9" s="64"/>
      <c r="S9" s="39"/>
      <c r="T9" s="39"/>
      <c r="U9" s="39"/>
      <c r="V9" s="39"/>
      <c r="W9" s="39"/>
      <c r="X9" s="39"/>
      <c r="Y9" s="39"/>
      <c r="Z9" s="39"/>
      <c r="AA9" s="39"/>
      <c r="AB9" s="39"/>
      <c r="AC9" s="39"/>
      <c r="AD9" s="39"/>
      <c r="AE9" s="39"/>
    </row>
    <row r="10" hidden="1"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hidden="1" s="2" customFormat="1" ht="12" customHeight="1">
      <c r="A11" s="39"/>
      <c r="B11" s="45"/>
      <c r="C11" s="39"/>
      <c r="D11" s="142" t="s">
        <v>18</v>
      </c>
      <c r="E11" s="39"/>
      <c r="F11" s="145" t="s">
        <v>1</v>
      </c>
      <c r="G11" s="39"/>
      <c r="H11" s="39"/>
      <c r="I11" s="142" t="s">
        <v>19</v>
      </c>
      <c r="J11" s="145" t="s">
        <v>1</v>
      </c>
      <c r="K11" s="39"/>
      <c r="L11" s="64"/>
      <c r="S11" s="39"/>
      <c r="T11" s="39"/>
      <c r="U11" s="39"/>
      <c r="V11" s="39"/>
      <c r="W11" s="39"/>
      <c r="X11" s="39"/>
      <c r="Y11" s="39"/>
      <c r="Z11" s="39"/>
      <c r="AA11" s="39"/>
      <c r="AB11" s="39"/>
      <c r="AC11" s="39"/>
      <c r="AD11" s="39"/>
      <c r="AE11" s="39"/>
    </row>
    <row r="12" hidden="1" s="2" customFormat="1" ht="12" customHeight="1">
      <c r="A12" s="39"/>
      <c r="B12" s="45"/>
      <c r="C12" s="39"/>
      <c r="D12" s="142" t="s">
        <v>20</v>
      </c>
      <c r="E12" s="39"/>
      <c r="F12" s="145" t="s">
        <v>21</v>
      </c>
      <c r="G12" s="39"/>
      <c r="H12" s="39"/>
      <c r="I12" s="142" t="s">
        <v>22</v>
      </c>
      <c r="J12" s="146" t="str">
        <f>'Rekapitulace stavby'!AN8</f>
        <v>16. 8. 2023</v>
      </c>
      <c r="K12" s="39"/>
      <c r="L12" s="64"/>
      <c r="S12" s="39"/>
      <c r="T12" s="39"/>
      <c r="U12" s="39"/>
      <c r="V12" s="39"/>
      <c r="W12" s="39"/>
      <c r="X12" s="39"/>
      <c r="Y12" s="39"/>
      <c r="Z12" s="39"/>
      <c r="AA12" s="39"/>
      <c r="AB12" s="39"/>
      <c r="AC12" s="39"/>
      <c r="AD12" s="39"/>
      <c r="AE12" s="39"/>
    </row>
    <row r="13" hidden="1"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hidden="1" s="2" customFormat="1" ht="12" customHeight="1">
      <c r="A14" s="39"/>
      <c r="B14" s="45"/>
      <c r="C14" s="39"/>
      <c r="D14" s="142" t="s">
        <v>24</v>
      </c>
      <c r="E14" s="39"/>
      <c r="F14" s="39"/>
      <c r="G14" s="39"/>
      <c r="H14" s="39"/>
      <c r="I14" s="142" t="s">
        <v>25</v>
      </c>
      <c r="J14" s="145" t="s">
        <v>26</v>
      </c>
      <c r="K14" s="39"/>
      <c r="L14" s="64"/>
      <c r="S14" s="39"/>
      <c r="T14" s="39"/>
      <c r="U14" s="39"/>
      <c r="V14" s="39"/>
      <c r="W14" s="39"/>
      <c r="X14" s="39"/>
      <c r="Y14" s="39"/>
      <c r="Z14" s="39"/>
      <c r="AA14" s="39"/>
      <c r="AB14" s="39"/>
      <c r="AC14" s="39"/>
      <c r="AD14" s="39"/>
      <c r="AE14" s="39"/>
    </row>
    <row r="15" hidden="1" s="2" customFormat="1" ht="18" customHeight="1">
      <c r="A15" s="39"/>
      <c r="B15" s="45"/>
      <c r="C15" s="39"/>
      <c r="D15" s="39"/>
      <c r="E15" s="145" t="s">
        <v>27</v>
      </c>
      <c r="F15" s="39"/>
      <c r="G15" s="39"/>
      <c r="H15" s="39"/>
      <c r="I15" s="142" t="s">
        <v>28</v>
      </c>
      <c r="J15" s="145" t="s">
        <v>29</v>
      </c>
      <c r="K15" s="39"/>
      <c r="L15" s="64"/>
      <c r="S15" s="39"/>
      <c r="T15" s="39"/>
      <c r="U15" s="39"/>
      <c r="V15" s="39"/>
      <c r="W15" s="39"/>
      <c r="X15" s="39"/>
      <c r="Y15" s="39"/>
      <c r="Z15" s="39"/>
      <c r="AA15" s="39"/>
      <c r="AB15" s="39"/>
      <c r="AC15" s="39"/>
      <c r="AD15" s="39"/>
      <c r="AE15" s="39"/>
    </row>
    <row r="16" hidden="1"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hidden="1" s="2" customFormat="1" ht="12" customHeight="1">
      <c r="A17" s="39"/>
      <c r="B17" s="45"/>
      <c r="C17" s="39"/>
      <c r="D17" s="142" t="s">
        <v>30</v>
      </c>
      <c r="E17" s="39"/>
      <c r="F17" s="39"/>
      <c r="G17" s="39"/>
      <c r="H17" s="39"/>
      <c r="I17" s="142" t="s">
        <v>25</v>
      </c>
      <c r="J17" s="34" t="str">
        <f>'Rekapitulace stavby'!AN13</f>
        <v>Vyplň údaj</v>
      </c>
      <c r="K17" s="39"/>
      <c r="L17" s="64"/>
      <c r="S17" s="39"/>
      <c r="T17" s="39"/>
      <c r="U17" s="39"/>
      <c r="V17" s="39"/>
      <c r="W17" s="39"/>
      <c r="X17" s="39"/>
      <c r="Y17" s="39"/>
      <c r="Z17" s="39"/>
      <c r="AA17" s="39"/>
      <c r="AB17" s="39"/>
      <c r="AC17" s="39"/>
      <c r="AD17" s="39"/>
      <c r="AE17" s="39"/>
    </row>
    <row r="18" hidden="1" s="2" customFormat="1" ht="18" customHeight="1">
      <c r="A18" s="39"/>
      <c r="B18" s="45"/>
      <c r="C18" s="39"/>
      <c r="D18" s="39"/>
      <c r="E18" s="34" t="str">
        <f>'Rekapitulace stavby'!E14</f>
        <v>Vyplň údaj</v>
      </c>
      <c r="F18" s="145"/>
      <c r="G18" s="145"/>
      <c r="H18" s="145"/>
      <c r="I18" s="142" t="s">
        <v>28</v>
      </c>
      <c r="J18" s="34" t="str">
        <f>'Rekapitulace stavby'!AN14</f>
        <v>Vyplň údaj</v>
      </c>
      <c r="K18" s="39"/>
      <c r="L18" s="64"/>
      <c r="S18" s="39"/>
      <c r="T18" s="39"/>
      <c r="U18" s="39"/>
      <c r="V18" s="39"/>
      <c r="W18" s="39"/>
      <c r="X18" s="39"/>
      <c r="Y18" s="39"/>
      <c r="Z18" s="39"/>
      <c r="AA18" s="39"/>
      <c r="AB18" s="39"/>
      <c r="AC18" s="39"/>
      <c r="AD18" s="39"/>
      <c r="AE18" s="39"/>
    </row>
    <row r="19" hidden="1"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hidden="1" s="2" customFormat="1" ht="12" customHeight="1">
      <c r="A20" s="39"/>
      <c r="B20" s="45"/>
      <c r="C20" s="39"/>
      <c r="D20" s="142" t="s">
        <v>32</v>
      </c>
      <c r="E20" s="39"/>
      <c r="F20" s="39"/>
      <c r="G20" s="39"/>
      <c r="H20" s="39"/>
      <c r="I20" s="142" t="s">
        <v>25</v>
      </c>
      <c r="J20" s="145" t="str">
        <f>IF('Rekapitulace stavby'!AN16="","",'Rekapitulace stavby'!AN16)</f>
        <v/>
      </c>
      <c r="K20" s="39"/>
      <c r="L20" s="64"/>
      <c r="S20" s="39"/>
      <c r="T20" s="39"/>
      <c r="U20" s="39"/>
      <c r="V20" s="39"/>
      <c r="W20" s="39"/>
      <c r="X20" s="39"/>
      <c r="Y20" s="39"/>
      <c r="Z20" s="39"/>
      <c r="AA20" s="39"/>
      <c r="AB20" s="39"/>
      <c r="AC20" s="39"/>
      <c r="AD20" s="39"/>
      <c r="AE20" s="39"/>
    </row>
    <row r="21" hidden="1" s="2" customFormat="1" ht="18" customHeight="1">
      <c r="A21" s="39"/>
      <c r="B21" s="45"/>
      <c r="C21" s="39"/>
      <c r="D21" s="39"/>
      <c r="E21" s="145" t="str">
        <f>IF('Rekapitulace stavby'!E17="","",'Rekapitulace stavby'!E17)</f>
        <v xml:space="preserve"> </v>
      </c>
      <c r="F21" s="39"/>
      <c r="G21" s="39"/>
      <c r="H21" s="39"/>
      <c r="I21" s="142" t="s">
        <v>28</v>
      </c>
      <c r="J21" s="145" t="str">
        <f>IF('Rekapitulace stavby'!AN17="","",'Rekapitulace stavby'!AN17)</f>
        <v/>
      </c>
      <c r="K21" s="39"/>
      <c r="L21" s="64"/>
      <c r="S21" s="39"/>
      <c r="T21" s="39"/>
      <c r="U21" s="39"/>
      <c r="V21" s="39"/>
      <c r="W21" s="39"/>
      <c r="X21" s="39"/>
      <c r="Y21" s="39"/>
      <c r="Z21" s="39"/>
      <c r="AA21" s="39"/>
      <c r="AB21" s="39"/>
      <c r="AC21" s="39"/>
      <c r="AD21" s="39"/>
      <c r="AE21" s="39"/>
    </row>
    <row r="22" hidden="1"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hidden="1" s="2" customFormat="1" ht="12" customHeight="1">
      <c r="A23" s="39"/>
      <c r="B23" s="45"/>
      <c r="C23" s="39"/>
      <c r="D23" s="142" t="s">
        <v>34</v>
      </c>
      <c r="E23" s="39"/>
      <c r="F23" s="39"/>
      <c r="G23" s="39"/>
      <c r="H23" s="39"/>
      <c r="I23" s="142" t="s">
        <v>25</v>
      </c>
      <c r="J23" s="145" t="str">
        <f>IF('Rekapitulace stavby'!AN19="","",'Rekapitulace stavby'!AN19)</f>
        <v/>
      </c>
      <c r="K23" s="39"/>
      <c r="L23" s="64"/>
      <c r="S23" s="39"/>
      <c r="T23" s="39"/>
      <c r="U23" s="39"/>
      <c r="V23" s="39"/>
      <c r="W23" s="39"/>
      <c r="X23" s="39"/>
      <c r="Y23" s="39"/>
      <c r="Z23" s="39"/>
      <c r="AA23" s="39"/>
      <c r="AB23" s="39"/>
      <c r="AC23" s="39"/>
      <c r="AD23" s="39"/>
      <c r="AE23" s="39"/>
    </row>
    <row r="24" hidden="1" s="2" customFormat="1" ht="18" customHeight="1">
      <c r="A24" s="39"/>
      <c r="B24" s="45"/>
      <c r="C24" s="39"/>
      <c r="D24" s="39"/>
      <c r="E24" s="145" t="str">
        <f>IF('Rekapitulace stavby'!E20="","",'Rekapitulace stavby'!E20)</f>
        <v xml:space="preserve"> </v>
      </c>
      <c r="F24" s="39"/>
      <c r="G24" s="39"/>
      <c r="H24" s="39"/>
      <c r="I24" s="142" t="s">
        <v>28</v>
      </c>
      <c r="J24" s="145" t="str">
        <f>IF('Rekapitulace stavby'!AN20="","",'Rekapitulace stavby'!AN20)</f>
        <v/>
      </c>
      <c r="K24" s="39"/>
      <c r="L24" s="64"/>
      <c r="S24" s="39"/>
      <c r="T24" s="39"/>
      <c r="U24" s="39"/>
      <c r="V24" s="39"/>
      <c r="W24" s="39"/>
      <c r="X24" s="39"/>
      <c r="Y24" s="39"/>
      <c r="Z24" s="39"/>
      <c r="AA24" s="39"/>
      <c r="AB24" s="39"/>
      <c r="AC24" s="39"/>
      <c r="AD24" s="39"/>
      <c r="AE24" s="39"/>
    </row>
    <row r="25" hidden="1"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hidden="1" s="2" customFormat="1" ht="12" customHeight="1">
      <c r="A26" s="39"/>
      <c r="B26" s="45"/>
      <c r="C26" s="39"/>
      <c r="D26" s="142" t="s">
        <v>35</v>
      </c>
      <c r="E26" s="39"/>
      <c r="F26" s="39"/>
      <c r="G26" s="39"/>
      <c r="H26" s="39"/>
      <c r="I26" s="39"/>
      <c r="J26" s="39"/>
      <c r="K26" s="39"/>
      <c r="L26" s="64"/>
      <c r="S26" s="39"/>
      <c r="T26" s="39"/>
      <c r="U26" s="39"/>
      <c r="V26" s="39"/>
      <c r="W26" s="39"/>
      <c r="X26" s="39"/>
      <c r="Y26" s="39"/>
      <c r="Z26" s="39"/>
      <c r="AA26" s="39"/>
      <c r="AB26" s="39"/>
      <c r="AC26" s="39"/>
      <c r="AD26" s="39"/>
      <c r="AE26" s="39"/>
    </row>
    <row r="27" hidden="1" s="8" customFormat="1" ht="16.5" customHeight="1">
      <c r="A27" s="147"/>
      <c r="B27" s="148"/>
      <c r="C27" s="147"/>
      <c r="D27" s="147"/>
      <c r="E27" s="149" t="s">
        <v>1</v>
      </c>
      <c r="F27" s="149"/>
      <c r="G27" s="149"/>
      <c r="H27" s="149"/>
      <c r="I27" s="147"/>
      <c r="J27" s="147"/>
      <c r="K27" s="147"/>
      <c r="L27" s="150"/>
      <c r="S27" s="147"/>
      <c r="T27" s="147"/>
      <c r="U27" s="147"/>
      <c r="V27" s="147"/>
      <c r="W27" s="147"/>
      <c r="X27" s="147"/>
      <c r="Y27" s="147"/>
      <c r="Z27" s="147"/>
      <c r="AA27" s="147"/>
      <c r="AB27" s="147"/>
      <c r="AC27" s="147"/>
      <c r="AD27" s="147"/>
      <c r="AE27" s="147"/>
    </row>
    <row r="28" hidden="1"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hidden="1" s="2" customFormat="1" ht="6.96" customHeight="1">
      <c r="A29" s="39"/>
      <c r="B29" s="45"/>
      <c r="C29" s="39"/>
      <c r="D29" s="151"/>
      <c r="E29" s="151"/>
      <c r="F29" s="151"/>
      <c r="G29" s="151"/>
      <c r="H29" s="151"/>
      <c r="I29" s="151"/>
      <c r="J29" s="151"/>
      <c r="K29" s="151"/>
      <c r="L29" s="64"/>
      <c r="S29" s="39"/>
      <c r="T29" s="39"/>
      <c r="U29" s="39"/>
      <c r="V29" s="39"/>
      <c r="W29" s="39"/>
      <c r="X29" s="39"/>
      <c r="Y29" s="39"/>
      <c r="Z29" s="39"/>
      <c r="AA29" s="39"/>
      <c r="AB29" s="39"/>
      <c r="AC29" s="39"/>
      <c r="AD29" s="39"/>
      <c r="AE29" s="39"/>
    </row>
    <row r="30" hidden="1" s="2" customFormat="1" ht="25.44" customHeight="1">
      <c r="A30" s="39"/>
      <c r="B30" s="45"/>
      <c r="C30" s="39"/>
      <c r="D30" s="152" t="s">
        <v>36</v>
      </c>
      <c r="E30" s="39"/>
      <c r="F30" s="39"/>
      <c r="G30" s="39"/>
      <c r="H30" s="39"/>
      <c r="I30" s="39"/>
      <c r="J30" s="153">
        <f>ROUND(J117, 2)</f>
        <v>0</v>
      </c>
      <c r="K30" s="39"/>
      <c r="L30" s="64"/>
      <c r="S30" s="39"/>
      <c r="T30" s="39"/>
      <c r="U30" s="39"/>
      <c r="V30" s="39"/>
      <c r="W30" s="39"/>
      <c r="X30" s="39"/>
      <c r="Y30" s="39"/>
      <c r="Z30" s="39"/>
      <c r="AA30" s="39"/>
      <c r="AB30" s="39"/>
      <c r="AC30" s="39"/>
      <c r="AD30" s="39"/>
      <c r="AE30" s="39"/>
    </row>
    <row r="31" hidden="1" s="2" customFormat="1" ht="6.96" customHeight="1">
      <c r="A31" s="39"/>
      <c r="B31" s="45"/>
      <c r="C31" s="39"/>
      <c r="D31" s="151"/>
      <c r="E31" s="151"/>
      <c r="F31" s="151"/>
      <c r="G31" s="151"/>
      <c r="H31" s="151"/>
      <c r="I31" s="151"/>
      <c r="J31" s="151"/>
      <c r="K31" s="151"/>
      <c r="L31" s="64"/>
      <c r="S31" s="39"/>
      <c r="T31" s="39"/>
      <c r="U31" s="39"/>
      <c r="V31" s="39"/>
      <c r="W31" s="39"/>
      <c r="X31" s="39"/>
      <c r="Y31" s="39"/>
      <c r="Z31" s="39"/>
      <c r="AA31" s="39"/>
      <c r="AB31" s="39"/>
      <c r="AC31" s="39"/>
      <c r="AD31" s="39"/>
      <c r="AE31" s="39"/>
    </row>
    <row r="32" hidden="1" s="2" customFormat="1" ht="14.4" customHeight="1">
      <c r="A32" s="39"/>
      <c r="B32" s="45"/>
      <c r="C32" s="39"/>
      <c r="D32" s="39"/>
      <c r="E32" s="39"/>
      <c r="F32" s="154" t="s">
        <v>38</v>
      </c>
      <c r="G32" s="39"/>
      <c r="H32" s="39"/>
      <c r="I32" s="154" t="s">
        <v>37</v>
      </c>
      <c r="J32" s="154" t="s">
        <v>39</v>
      </c>
      <c r="K32" s="39"/>
      <c r="L32" s="64"/>
      <c r="S32" s="39"/>
      <c r="T32" s="39"/>
      <c r="U32" s="39"/>
      <c r="V32" s="39"/>
      <c r="W32" s="39"/>
      <c r="X32" s="39"/>
      <c r="Y32" s="39"/>
      <c r="Z32" s="39"/>
      <c r="AA32" s="39"/>
      <c r="AB32" s="39"/>
      <c r="AC32" s="39"/>
      <c r="AD32" s="39"/>
      <c r="AE32" s="39"/>
    </row>
    <row r="33" hidden="1" s="2" customFormat="1" ht="14.4" customHeight="1">
      <c r="A33" s="39"/>
      <c r="B33" s="45"/>
      <c r="C33" s="39"/>
      <c r="D33" s="155" t="s">
        <v>40</v>
      </c>
      <c r="E33" s="142" t="s">
        <v>41</v>
      </c>
      <c r="F33" s="156">
        <f>ROUND((SUM(BE117:BE136)),  2)</f>
        <v>0</v>
      </c>
      <c r="G33" s="39"/>
      <c r="H33" s="39"/>
      <c r="I33" s="157">
        <v>0.20999999999999999</v>
      </c>
      <c r="J33" s="156">
        <f>ROUND(((SUM(BE117:BE136))*I33),  2)</f>
        <v>0</v>
      </c>
      <c r="K33" s="39"/>
      <c r="L33" s="64"/>
      <c r="S33" s="39"/>
      <c r="T33" s="39"/>
      <c r="U33" s="39"/>
      <c r="V33" s="39"/>
      <c r="W33" s="39"/>
      <c r="X33" s="39"/>
      <c r="Y33" s="39"/>
      <c r="Z33" s="39"/>
      <c r="AA33" s="39"/>
      <c r="AB33" s="39"/>
      <c r="AC33" s="39"/>
      <c r="AD33" s="39"/>
      <c r="AE33" s="39"/>
    </row>
    <row r="34" hidden="1" s="2" customFormat="1" ht="14.4" customHeight="1">
      <c r="A34" s="39"/>
      <c r="B34" s="45"/>
      <c r="C34" s="39"/>
      <c r="D34" s="39"/>
      <c r="E34" s="142" t="s">
        <v>42</v>
      </c>
      <c r="F34" s="156">
        <f>ROUND((SUM(BF117:BF136)),  2)</f>
        <v>0</v>
      </c>
      <c r="G34" s="39"/>
      <c r="H34" s="39"/>
      <c r="I34" s="157">
        <v>0.14999999999999999</v>
      </c>
      <c r="J34" s="156">
        <f>ROUND(((SUM(BF117:BF136))*I34),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2" t="s">
        <v>43</v>
      </c>
      <c r="F35" s="156">
        <f>ROUND((SUM(BG117:BG136)),  2)</f>
        <v>0</v>
      </c>
      <c r="G35" s="39"/>
      <c r="H35" s="39"/>
      <c r="I35" s="157">
        <v>0.20999999999999999</v>
      </c>
      <c r="J35" s="156">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2" t="s">
        <v>44</v>
      </c>
      <c r="F36" s="156">
        <f>ROUND((SUM(BH117:BH136)),  2)</f>
        <v>0</v>
      </c>
      <c r="G36" s="39"/>
      <c r="H36" s="39"/>
      <c r="I36" s="157">
        <v>0.14999999999999999</v>
      </c>
      <c r="J36" s="156">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2" t="s">
        <v>45</v>
      </c>
      <c r="F37" s="156">
        <f>ROUND((SUM(BI117:BI136)),  2)</f>
        <v>0</v>
      </c>
      <c r="G37" s="39"/>
      <c r="H37" s="39"/>
      <c r="I37" s="157">
        <v>0</v>
      </c>
      <c r="J37" s="156">
        <f>0</f>
        <v>0</v>
      </c>
      <c r="K37" s="39"/>
      <c r="L37" s="64"/>
      <c r="S37" s="39"/>
      <c r="T37" s="39"/>
      <c r="U37" s="39"/>
      <c r="V37" s="39"/>
      <c r="W37" s="39"/>
      <c r="X37" s="39"/>
      <c r="Y37" s="39"/>
      <c r="Z37" s="39"/>
      <c r="AA37" s="39"/>
      <c r="AB37" s="39"/>
      <c r="AC37" s="39"/>
      <c r="AD37" s="39"/>
      <c r="AE37" s="39"/>
    </row>
    <row r="38" hidden="1"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hidden="1" s="2" customFormat="1" ht="25.44" customHeight="1">
      <c r="A39" s="39"/>
      <c r="B39" s="45"/>
      <c r="C39" s="158"/>
      <c r="D39" s="159" t="s">
        <v>46</v>
      </c>
      <c r="E39" s="160"/>
      <c r="F39" s="160"/>
      <c r="G39" s="161" t="s">
        <v>47</v>
      </c>
      <c r="H39" s="162" t="s">
        <v>48</v>
      </c>
      <c r="I39" s="160"/>
      <c r="J39" s="163">
        <f>SUM(J30:J37)</f>
        <v>0</v>
      </c>
      <c r="K39" s="164"/>
      <c r="L39" s="64"/>
      <c r="S39" s="39"/>
      <c r="T39" s="39"/>
      <c r="U39" s="39"/>
      <c r="V39" s="39"/>
      <c r="W39" s="39"/>
      <c r="X39" s="39"/>
      <c r="Y39" s="39"/>
      <c r="Z39" s="39"/>
      <c r="AA39" s="39"/>
      <c r="AB39" s="39"/>
      <c r="AC39" s="39"/>
      <c r="AD39" s="39"/>
      <c r="AE39" s="39"/>
    </row>
    <row r="40" hidden="1"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hidden="1" s="1" customFormat="1" ht="14.4" customHeight="1">
      <c r="B41" s="21"/>
      <c r="L41" s="21"/>
    </row>
    <row r="42" hidden="1" s="1" customFormat="1" ht="14.4" customHeight="1">
      <c r="B42" s="21"/>
      <c r="L42" s="21"/>
    </row>
    <row r="43" hidden="1" s="1" customFormat="1" ht="14.4" customHeight="1">
      <c r="B43" s="21"/>
      <c r="L43" s="21"/>
    </row>
    <row r="44" hidden="1" s="1" customFormat="1" ht="14.4" customHeight="1">
      <c r="B44" s="21"/>
      <c r="L44" s="21"/>
    </row>
    <row r="45" hidden="1" s="1" customFormat="1" ht="14.4" customHeight="1">
      <c r="B45" s="21"/>
      <c r="L45" s="21"/>
    </row>
    <row r="46" hidden="1" s="1" customFormat="1" ht="14.4" customHeight="1">
      <c r="B46" s="21"/>
      <c r="L46" s="21"/>
    </row>
    <row r="47" hidden="1" s="1" customFormat="1" ht="14.4" customHeight="1">
      <c r="B47" s="21"/>
      <c r="L47" s="21"/>
    </row>
    <row r="48" hidden="1" s="1" customFormat="1" ht="14.4" customHeight="1">
      <c r="B48" s="21"/>
      <c r="L48" s="21"/>
    </row>
    <row r="49" hidden="1" s="1" customFormat="1" ht="14.4" customHeight="1">
      <c r="B49" s="21"/>
      <c r="L49" s="21"/>
    </row>
    <row r="50" hidden="1" s="2" customFormat="1" ht="14.4" customHeight="1">
      <c r="B50" s="64"/>
      <c r="D50" s="165" t="s">
        <v>49</v>
      </c>
      <c r="E50" s="166"/>
      <c r="F50" s="166"/>
      <c r="G50" s="165" t="s">
        <v>50</v>
      </c>
      <c r="H50" s="166"/>
      <c r="I50" s="166"/>
      <c r="J50" s="166"/>
      <c r="K50" s="166"/>
      <c r="L50" s="64"/>
    </row>
    <row r="51" hidden="1">
      <c r="B51" s="21"/>
      <c r="L51" s="21"/>
    </row>
    <row r="52" hidden="1">
      <c r="B52" s="21"/>
      <c r="L52" s="21"/>
    </row>
    <row r="53" hidden="1">
      <c r="B53" s="21"/>
      <c r="L53" s="21"/>
    </row>
    <row r="54" hidden="1">
      <c r="B54" s="21"/>
      <c r="L54" s="21"/>
    </row>
    <row r="55" hidden="1">
      <c r="B55" s="21"/>
      <c r="L55" s="21"/>
    </row>
    <row r="56" hidden="1">
      <c r="B56" s="21"/>
      <c r="L56" s="21"/>
    </row>
    <row r="57" hidden="1">
      <c r="B57" s="21"/>
      <c r="L57" s="21"/>
    </row>
    <row r="58" hidden="1">
      <c r="B58" s="21"/>
      <c r="L58" s="21"/>
    </row>
    <row r="59" hidden="1">
      <c r="B59" s="21"/>
      <c r="L59" s="21"/>
    </row>
    <row r="60" hidden="1">
      <c r="B60" s="21"/>
      <c r="L60" s="21"/>
    </row>
    <row r="61" hidden="1" s="2" customFormat="1">
      <c r="A61" s="39"/>
      <c r="B61" s="45"/>
      <c r="C61" s="39"/>
      <c r="D61" s="167" t="s">
        <v>51</v>
      </c>
      <c r="E61" s="168"/>
      <c r="F61" s="169" t="s">
        <v>52</v>
      </c>
      <c r="G61" s="167" t="s">
        <v>51</v>
      </c>
      <c r="H61" s="168"/>
      <c r="I61" s="168"/>
      <c r="J61" s="170" t="s">
        <v>52</v>
      </c>
      <c r="K61" s="168"/>
      <c r="L61" s="64"/>
      <c r="S61" s="39"/>
      <c r="T61" s="39"/>
      <c r="U61" s="39"/>
      <c r="V61" s="39"/>
      <c r="W61" s="39"/>
      <c r="X61" s="39"/>
      <c r="Y61" s="39"/>
      <c r="Z61" s="39"/>
      <c r="AA61" s="39"/>
      <c r="AB61" s="39"/>
      <c r="AC61" s="39"/>
      <c r="AD61" s="39"/>
      <c r="AE61" s="39"/>
    </row>
    <row r="62" hidden="1">
      <c r="B62" s="21"/>
      <c r="L62" s="21"/>
    </row>
    <row r="63" hidden="1">
      <c r="B63" s="21"/>
      <c r="L63" s="21"/>
    </row>
    <row r="64" hidden="1">
      <c r="B64" s="21"/>
      <c r="L64" s="21"/>
    </row>
    <row r="65" hidden="1" s="2" customFormat="1">
      <c r="A65" s="39"/>
      <c r="B65" s="45"/>
      <c r="C65" s="39"/>
      <c r="D65" s="165" t="s">
        <v>53</v>
      </c>
      <c r="E65" s="171"/>
      <c r="F65" s="171"/>
      <c r="G65" s="165" t="s">
        <v>54</v>
      </c>
      <c r="H65" s="171"/>
      <c r="I65" s="171"/>
      <c r="J65" s="171"/>
      <c r="K65" s="171"/>
      <c r="L65" s="64"/>
      <c r="S65" s="39"/>
      <c r="T65" s="39"/>
      <c r="U65" s="39"/>
      <c r="V65" s="39"/>
      <c r="W65" s="39"/>
      <c r="X65" s="39"/>
      <c r="Y65" s="39"/>
      <c r="Z65" s="39"/>
      <c r="AA65" s="39"/>
      <c r="AB65" s="39"/>
      <c r="AC65" s="39"/>
      <c r="AD65" s="39"/>
      <c r="AE65" s="39"/>
    </row>
    <row r="66" hidden="1">
      <c r="B66" s="21"/>
      <c r="L66" s="21"/>
    </row>
    <row r="67" hidden="1">
      <c r="B67" s="21"/>
      <c r="L67" s="21"/>
    </row>
    <row r="68" hidden="1">
      <c r="B68" s="21"/>
      <c r="L68" s="21"/>
    </row>
    <row r="69" hidden="1">
      <c r="B69" s="21"/>
      <c r="L69" s="21"/>
    </row>
    <row r="70" hidden="1">
      <c r="B70" s="21"/>
      <c r="L70" s="21"/>
    </row>
    <row r="71" hidden="1">
      <c r="B71" s="21"/>
      <c r="L71" s="21"/>
    </row>
    <row r="72" hidden="1">
      <c r="B72" s="21"/>
      <c r="L72" s="21"/>
    </row>
    <row r="73" hidden="1">
      <c r="B73" s="21"/>
      <c r="L73" s="21"/>
    </row>
    <row r="74" hidden="1">
      <c r="B74" s="21"/>
      <c r="L74" s="21"/>
    </row>
    <row r="75" hidden="1">
      <c r="B75" s="21"/>
      <c r="L75" s="21"/>
    </row>
    <row r="76" hidden="1" s="2" customFormat="1">
      <c r="A76" s="39"/>
      <c r="B76" s="45"/>
      <c r="C76" s="39"/>
      <c r="D76" s="167" t="s">
        <v>51</v>
      </c>
      <c r="E76" s="168"/>
      <c r="F76" s="169" t="s">
        <v>52</v>
      </c>
      <c r="G76" s="167" t="s">
        <v>51</v>
      </c>
      <c r="H76" s="168"/>
      <c r="I76" s="168"/>
      <c r="J76" s="170" t="s">
        <v>52</v>
      </c>
      <c r="K76" s="168"/>
      <c r="L76" s="64"/>
      <c r="S76" s="39"/>
      <c r="T76" s="39"/>
      <c r="U76" s="39"/>
      <c r="V76" s="39"/>
      <c r="W76" s="39"/>
      <c r="X76" s="39"/>
      <c r="Y76" s="39"/>
      <c r="Z76" s="39"/>
      <c r="AA76" s="39"/>
      <c r="AB76" s="39"/>
      <c r="AC76" s="39"/>
      <c r="AD76" s="39"/>
      <c r="AE76" s="39"/>
    </row>
    <row r="77" hidden="1" s="2" customFormat="1" ht="14.4" customHeight="1">
      <c r="A77" s="39"/>
      <c r="B77" s="172"/>
      <c r="C77" s="173"/>
      <c r="D77" s="173"/>
      <c r="E77" s="173"/>
      <c r="F77" s="173"/>
      <c r="G77" s="173"/>
      <c r="H77" s="173"/>
      <c r="I77" s="173"/>
      <c r="J77" s="173"/>
      <c r="K77" s="173"/>
      <c r="L77" s="64"/>
      <c r="S77" s="39"/>
      <c r="T77" s="39"/>
      <c r="U77" s="39"/>
      <c r="V77" s="39"/>
      <c r="W77" s="39"/>
      <c r="X77" s="39"/>
      <c r="Y77" s="39"/>
      <c r="Z77" s="39"/>
      <c r="AA77" s="39"/>
      <c r="AB77" s="39"/>
      <c r="AC77" s="39"/>
      <c r="AD77" s="39"/>
      <c r="AE77" s="39"/>
    </row>
    <row r="78" hidden="1"/>
    <row r="79" hidden="1"/>
    <row r="80" hidden="1"/>
    <row r="81" hidden="1" s="2" customFormat="1" ht="6.96" customHeight="1">
      <c r="A81" s="39"/>
      <c r="B81" s="174"/>
      <c r="C81" s="175"/>
      <c r="D81" s="175"/>
      <c r="E81" s="175"/>
      <c r="F81" s="175"/>
      <c r="G81" s="175"/>
      <c r="H81" s="175"/>
      <c r="I81" s="175"/>
      <c r="J81" s="175"/>
      <c r="K81" s="175"/>
      <c r="L81" s="64"/>
      <c r="S81" s="39"/>
      <c r="T81" s="39"/>
      <c r="U81" s="39"/>
      <c r="V81" s="39"/>
      <c r="W81" s="39"/>
      <c r="X81" s="39"/>
      <c r="Y81" s="39"/>
      <c r="Z81" s="39"/>
      <c r="AA81" s="39"/>
      <c r="AB81" s="39"/>
      <c r="AC81" s="39"/>
      <c r="AD81" s="39"/>
      <c r="AE81" s="39"/>
    </row>
    <row r="82" hidden="1" s="2" customFormat="1" ht="24.96" customHeight="1">
      <c r="A82" s="39"/>
      <c r="B82" s="40"/>
      <c r="C82" s="24" t="s">
        <v>108</v>
      </c>
      <c r="D82" s="41"/>
      <c r="E82" s="41"/>
      <c r="F82" s="41"/>
      <c r="G82" s="41"/>
      <c r="H82" s="41"/>
      <c r="I82" s="41"/>
      <c r="J82" s="41"/>
      <c r="K82" s="41"/>
      <c r="L82" s="64"/>
      <c r="S82" s="39"/>
      <c r="T82" s="39"/>
      <c r="U82" s="39"/>
      <c r="V82" s="39"/>
      <c r="W82" s="39"/>
      <c r="X82" s="39"/>
      <c r="Y82" s="39"/>
      <c r="Z82" s="39"/>
      <c r="AA82" s="39"/>
      <c r="AB82" s="39"/>
      <c r="AC82" s="39"/>
      <c r="AD82" s="39"/>
      <c r="AE82" s="39"/>
    </row>
    <row r="83" hidden="1"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hidden="1"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hidden="1" s="2" customFormat="1" ht="16.5" customHeight="1">
      <c r="A85" s="39"/>
      <c r="B85" s="40"/>
      <c r="C85" s="41"/>
      <c r="D85" s="41"/>
      <c r="E85" s="176" t="str">
        <f>E7</f>
        <v>Oprava trati v úseku Újezdec u Luhačovic - Luhačovice</v>
      </c>
      <c r="F85" s="33"/>
      <c r="G85" s="33"/>
      <c r="H85" s="33"/>
      <c r="I85" s="41"/>
      <c r="J85" s="41"/>
      <c r="K85" s="41"/>
      <c r="L85" s="64"/>
      <c r="S85" s="39"/>
      <c r="T85" s="39"/>
      <c r="U85" s="39"/>
      <c r="V85" s="39"/>
      <c r="W85" s="39"/>
      <c r="X85" s="39"/>
      <c r="Y85" s="39"/>
      <c r="Z85" s="39"/>
      <c r="AA85" s="39"/>
      <c r="AB85" s="39"/>
      <c r="AC85" s="39"/>
      <c r="AD85" s="39"/>
      <c r="AE85" s="39"/>
    </row>
    <row r="86" hidden="1" s="2" customFormat="1" ht="12" customHeight="1">
      <c r="A86" s="39"/>
      <c r="B86" s="40"/>
      <c r="C86" s="33" t="s">
        <v>106</v>
      </c>
      <c r="D86" s="41"/>
      <c r="E86" s="41"/>
      <c r="F86" s="41"/>
      <c r="G86" s="41"/>
      <c r="H86" s="41"/>
      <c r="I86" s="41"/>
      <c r="J86" s="41"/>
      <c r="K86" s="41"/>
      <c r="L86" s="64"/>
      <c r="S86" s="39"/>
      <c r="T86" s="39"/>
      <c r="U86" s="39"/>
      <c r="V86" s="39"/>
      <c r="W86" s="39"/>
      <c r="X86" s="39"/>
      <c r="Y86" s="39"/>
      <c r="Z86" s="39"/>
      <c r="AA86" s="39"/>
      <c r="AB86" s="39"/>
      <c r="AC86" s="39"/>
      <c r="AD86" s="39"/>
      <c r="AE86" s="39"/>
    </row>
    <row r="87" hidden="1" s="2" customFormat="1" ht="16.5" customHeight="1">
      <c r="A87" s="39"/>
      <c r="B87" s="40"/>
      <c r="C87" s="41"/>
      <c r="D87" s="41"/>
      <c r="E87" s="77" t="str">
        <f>E9</f>
        <v>VON - Vedlejší a ostatní náklady</v>
      </c>
      <c r="F87" s="41"/>
      <c r="G87" s="41"/>
      <c r="H87" s="41"/>
      <c r="I87" s="41"/>
      <c r="J87" s="41"/>
      <c r="K87" s="41"/>
      <c r="L87" s="64"/>
      <c r="S87" s="39"/>
      <c r="T87" s="39"/>
      <c r="U87" s="39"/>
      <c r="V87" s="39"/>
      <c r="W87" s="39"/>
      <c r="X87" s="39"/>
      <c r="Y87" s="39"/>
      <c r="Z87" s="39"/>
      <c r="AA87" s="39"/>
      <c r="AB87" s="39"/>
      <c r="AC87" s="39"/>
      <c r="AD87" s="39"/>
      <c r="AE87" s="39"/>
    </row>
    <row r="88" hidden="1"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hidden="1" s="2" customFormat="1" ht="12" customHeight="1">
      <c r="A89" s="39"/>
      <c r="B89" s="40"/>
      <c r="C89" s="33" t="s">
        <v>20</v>
      </c>
      <c r="D89" s="41"/>
      <c r="E89" s="41"/>
      <c r="F89" s="28" t="str">
        <f>F12</f>
        <v xml:space="preserve"> </v>
      </c>
      <c r="G89" s="41"/>
      <c r="H89" s="41"/>
      <c r="I89" s="33" t="s">
        <v>22</v>
      </c>
      <c r="J89" s="80" t="str">
        <f>IF(J12="","",J12)</f>
        <v>16. 8. 2023</v>
      </c>
      <c r="K89" s="41"/>
      <c r="L89" s="64"/>
      <c r="S89" s="39"/>
      <c r="T89" s="39"/>
      <c r="U89" s="39"/>
      <c r="V89" s="39"/>
      <c r="W89" s="39"/>
      <c r="X89" s="39"/>
      <c r="Y89" s="39"/>
      <c r="Z89" s="39"/>
      <c r="AA89" s="39"/>
      <c r="AB89" s="39"/>
      <c r="AC89" s="39"/>
      <c r="AD89" s="39"/>
      <c r="AE89" s="39"/>
    </row>
    <row r="90" hidden="1"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hidden="1" s="2" customFormat="1" ht="15.15" customHeight="1">
      <c r="A91" s="39"/>
      <c r="B91" s="40"/>
      <c r="C91" s="33" t="s">
        <v>24</v>
      </c>
      <c r="D91" s="41"/>
      <c r="E91" s="41"/>
      <c r="F91" s="28" t="str">
        <f>E15</f>
        <v>Správa železnic s.o.</v>
      </c>
      <c r="G91" s="41"/>
      <c r="H91" s="41"/>
      <c r="I91" s="33" t="s">
        <v>32</v>
      </c>
      <c r="J91" s="37" t="str">
        <f>E21</f>
        <v xml:space="preserve"> </v>
      </c>
      <c r="K91" s="41"/>
      <c r="L91" s="64"/>
      <c r="S91" s="39"/>
      <c r="T91" s="39"/>
      <c r="U91" s="39"/>
      <c r="V91" s="39"/>
      <c r="W91" s="39"/>
      <c r="X91" s="39"/>
      <c r="Y91" s="39"/>
      <c r="Z91" s="39"/>
      <c r="AA91" s="39"/>
      <c r="AB91" s="39"/>
      <c r="AC91" s="39"/>
      <c r="AD91" s="39"/>
      <c r="AE91" s="39"/>
    </row>
    <row r="92" hidden="1" s="2" customFormat="1" ht="15.15" customHeight="1">
      <c r="A92" s="39"/>
      <c r="B92" s="40"/>
      <c r="C92" s="33" t="s">
        <v>30</v>
      </c>
      <c r="D92" s="41"/>
      <c r="E92" s="41"/>
      <c r="F92" s="28" t="str">
        <f>IF(E18="","",E18)</f>
        <v>Vyplň údaj</v>
      </c>
      <c r="G92" s="41"/>
      <c r="H92" s="41"/>
      <c r="I92" s="33" t="s">
        <v>34</v>
      </c>
      <c r="J92" s="37" t="str">
        <f>E24</f>
        <v xml:space="preserve"> </v>
      </c>
      <c r="K92" s="41"/>
      <c r="L92" s="64"/>
      <c r="S92" s="39"/>
      <c r="T92" s="39"/>
      <c r="U92" s="39"/>
      <c r="V92" s="39"/>
      <c r="W92" s="39"/>
      <c r="X92" s="39"/>
      <c r="Y92" s="39"/>
      <c r="Z92" s="39"/>
      <c r="AA92" s="39"/>
      <c r="AB92" s="39"/>
      <c r="AC92" s="39"/>
      <c r="AD92" s="39"/>
      <c r="AE92" s="39"/>
    </row>
    <row r="93" hidden="1"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hidden="1" s="2" customFormat="1" ht="29.28" customHeight="1">
      <c r="A94" s="39"/>
      <c r="B94" s="40"/>
      <c r="C94" s="177" t="s">
        <v>109</v>
      </c>
      <c r="D94" s="178"/>
      <c r="E94" s="178"/>
      <c r="F94" s="178"/>
      <c r="G94" s="178"/>
      <c r="H94" s="178"/>
      <c r="I94" s="178"/>
      <c r="J94" s="179" t="s">
        <v>110</v>
      </c>
      <c r="K94" s="178"/>
      <c r="L94" s="64"/>
      <c r="S94" s="39"/>
      <c r="T94" s="39"/>
      <c r="U94" s="39"/>
      <c r="V94" s="39"/>
      <c r="W94" s="39"/>
      <c r="X94" s="39"/>
      <c r="Y94" s="39"/>
      <c r="Z94" s="39"/>
      <c r="AA94" s="39"/>
      <c r="AB94" s="39"/>
      <c r="AC94" s="39"/>
      <c r="AD94" s="39"/>
      <c r="AE94" s="39"/>
    </row>
    <row r="95" hidden="1"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hidden="1" s="2" customFormat="1" ht="22.8" customHeight="1">
      <c r="A96" s="39"/>
      <c r="B96" s="40"/>
      <c r="C96" s="180" t="s">
        <v>111</v>
      </c>
      <c r="D96" s="41"/>
      <c r="E96" s="41"/>
      <c r="F96" s="41"/>
      <c r="G96" s="41"/>
      <c r="H96" s="41"/>
      <c r="I96" s="41"/>
      <c r="J96" s="111">
        <f>J117</f>
        <v>0</v>
      </c>
      <c r="K96" s="41"/>
      <c r="L96" s="64"/>
      <c r="S96" s="39"/>
      <c r="T96" s="39"/>
      <c r="U96" s="39"/>
      <c r="V96" s="39"/>
      <c r="W96" s="39"/>
      <c r="X96" s="39"/>
      <c r="Y96" s="39"/>
      <c r="Z96" s="39"/>
      <c r="AA96" s="39"/>
      <c r="AB96" s="39"/>
      <c r="AC96" s="39"/>
      <c r="AD96" s="39"/>
      <c r="AE96" s="39"/>
      <c r="AU96" s="18" t="s">
        <v>112</v>
      </c>
    </row>
    <row r="97" hidden="1" s="9" customFormat="1" ht="24.96" customHeight="1">
      <c r="A97" s="9"/>
      <c r="B97" s="181"/>
      <c r="C97" s="182"/>
      <c r="D97" s="183" t="s">
        <v>607</v>
      </c>
      <c r="E97" s="184"/>
      <c r="F97" s="184"/>
      <c r="G97" s="184"/>
      <c r="H97" s="184"/>
      <c r="I97" s="184"/>
      <c r="J97" s="185">
        <f>J118</f>
        <v>0</v>
      </c>
      <c r="K97" s="182"/>
      <c r="L97" s="186"/>
      <c r="S97" s="9"/>
      <c r="T97" s="9"/>
      <c r="U97" s="9"/>
      <c r="V97" s="9"/>
      <c r="W97" s="9"/>
      <c r="X97" s="9"/>
      <c r="Y97" s="9"/>
      <c r="Z97" s="9"/>
      <c r="AA97" s="9"/>
      <c r="AB97" s="9"/>
      <c r="AC97" s="9"/>
      <c r="AD97" s="9"/>
      <c r="AE97" s="9"/>
    </row>
    <row r="98" hidden="1" s="2" customFormat="1" ht="21.84" customHeight="1">
      <c r="A98" s="39"/>
      <c r="B98" s="40"/>
      <c r="C98" s="41"/>
      <c r="D98" s="41"/>
      <c r="E98" s="41"/>
      <c r="F98" s="41"/>
      <c r="G98" s="41"/>
      <c r="H98" s="41"/>
      <c r="I98" s="41"/>
      <c r="J98" s="41"/>
      <c r="K98" s="41"/>
      <c r="L98" s="64"/>
      <c r="S98" s="39"/>
      <c r="T98" s="39"/>
      <c r="U98" s="39"/>
      <c r="V98" s="39"/>
      <c r="W98" s="39"/>
      <c r="X98" s="39"/>
      <c r="Y98" s="39"/>
      <c r="Z98" s="39"/>
      <c r="AA98" s="39"/>
      <c r="AB98" s="39"/>
      <c r="AC98" s="39"/>
      <c r="AD98" s="39"/>
      <c r="AE98" s="39"/>
    </row>
    <row r="99" hidden="1" s="2" customFormat="1" ht="6.96" customHeight="1">
      <c r="A99" s="39"/>
      <c r="B99" s="67"/>
      <c r="C99" s="68"/>
      <c r="D99" s="68"/>
      <c r="E99" s="68"/>
      <c r="F99" s="68"/>
      <c r="G99" s="68"/>
      <c r="H99" s="68"/>
      <c r="I99" s="68"/>
      <c r="J99" s="68"/>
      <c r="K99" s="68"/>
      <c r="L99" s="64"/>
      <c r="S99" s="39"/>
      <c r="T99" s="39"/>
      <c r="U99" s="39"/>
      <c r="V99" s="39"/>
      <c r="W99" s="39"/>
      <c r="X99" s="39"/>
      <c r="Y99" s="39"/>
      <c r="Z99" s="39"/>
      <c r="AA99" s="39"/>
      <c r="AB99" s="39"/>
      <c r="AC99" s="39"/>
      <c r="AD99" s="39"/>
      <c r="AE99" s="39"/>
    </row>
    <row r="100" hidden="1"/>
    <row r="101" hidden="1"/>
    <row r="102" hidden="1"/>
    <row r="103" s="2" customFormat="1" ht="6.96" customHeight="1">
      <c r="A103" s="39"/>
      <c r="B103" s="69"/>
      <c r="C103" s="70"/>
      <c r="D103" s="70"/>
      <c r="E103" s="70"/>
      <c r="F103" s="70"/>
      <c r="G103" s="70"/>
      <c r="H103" s="70"/>
      <c r="I103" s="70"/>
      <c r="J103" s="70"/>
      <c r="K103" s="70"/>
      <c r="L103" s="64"/>
      <c r="S103" s="39"/>
      <c r="T103" s="39"/>
      <c r="U103" s="39"/>
      <c r="V103" s="39"/>
      <c r="W103" s="39"/>
      <c r="X103" s="39"/>
      <c r="Y103" s="39"/>
      <c r="Z103" s="39"/>
      <c r="AA103" s="39"/>
      <c r="AB103" s="39"/>
      <c r="AC103" s="39"/>
      <c r="AD103" s="39"/>
      <c r="AE103" s="39"/>
    </row>
    <row r="104" s="2" customFormat="1" ht="24.96" customHeight="1">
      <c r="A104" s="39"/>
      <c r="B104" s="40"/>
      <c r="C104" s="24" t="s">
        <v>117</v>
      </c>
      <c r="D104" s="41"/>
      <c r="E104" s="41"/>
      <c r="F104" s="41"/>
      <c r="G104" s="41"/>
      <c r="H104" s="41"/>
      <c r="I104" s="41"/>
      <c r="J104" s="41"/>
      <c r="K104" s="41"/>
      <c r="L104" s="64"/>
      <c r="S104" s="39"/>
      <c r="T104" s="39"/>
      <c r="U104" s="39"/>
      <c r="V104" s="39"/>
      <c r="W104" s="39"/>
      <c r="X104" s="39"/>
      <c r="Y104" s="39"/>
      <c r="Z104" s="39"/>
      <c r="AA104" s="39"/>
      <c r="AB104" s="39"/>
      <c r="AC104" s="39"/>
      <c r="AD104" s="39"/>
      <c r="AE104" s="39"/>
    </row>
    <row r="105" s="2" customFormat="1" ht="6.96" customHeight="1">
      <c r="A105" s="39"/>
      <c r="B105" s="40"/>
      <c r="C105" s="41"/>
      <c r="D105" s="41"/>
      <c r="E105" s="41"/>
      <c r="F105" s="41"/>
      <c r="G105" s="41"/>
      <c r="H105" s="41"/>
      <c r="I105" s="41"/>
      <c r="J105" s="41"/>
      <c r="K105" s="41"/>
      <c r="L105" s="64"/>
      <c r="S105" s="39"/>
      <c r="T105" s="39"/>
      <c r="U105" s="39"/>
      <c r="V105" s="39"/>
      <c r="W105" s="39"/>
      <c r="X105" s="39"/>
      <c r="Y105" s="39"/>
      <c r="Z105" s="39"/>
      <c r="AA105" s="39"/>
      <c r="AB105" s="39"/>
      <c r="AC105" s="39"/>
      <c r="AD105" s="39"/>
      <c r="AE105" s="39"/>
    </row>
    <row r="106" s="2" customFormat="1" ht="12" customHeight="1">
      <c r="A106" s="39"/>
      <c r="B106" s="40"/>
      <c r="C106" s="33" t="s">
        <v>16</v>
      </c>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16.5" customHeight="1">
      <c r="A107" s="39"/>
      <c r="B107" s="40"/>
      <c r="C107" s="41"/>
      <c r="D107" s="41"/>
      <c r="E107" s="176" t="str">
        <f>E7</f>
        <v>Oprava trati v úseku Újezdec u Luhačovic - Luhačovice</v>
      </c>
      <c r="F107" s="33"/>
      <c r="G107" s="33"/>
      <c r="H107" s="33"/>
      <c r="I107" s="41"/>
      <c r="J107" s="41"/>
      <c r="K107" s="41"/>
      <c r="L107" s="64"/>
      <c r="S107" s="39"/>
      <c r="T107" s="39"/>
      <c r="U107" s="39"/>
      <c r="V107" s="39"/>
      <c r="W107" s="39"/>
      <c r="X107" s="39"/>
      <c r="Y107" s="39"/>
      <c r="Z107" s="39"/>
      <c r="AA107" s="39"/>
      <c r="AB107" s="39"/>
      <c r="AC107" s="39"/>
      <c r="AD107" s="39"/>
      <c r="AE107" s="39"/>
    </row>
    <row r="108" s="2" customFormat="1" ht="12" customHeight="1">
      <c r="A108" s="39"/>
      <c r="B108" s="40"/>
      <c r="C108" s="33" t="s">
        <v>106</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6.5" customHeight="1">
      <c r="A109" s="39"/>
      <c r="B109" s="40"/>
      <c r="C109" s="41"/>
      <c r="D109" s="41"/>
      <c r="E109" s="77" t="str">
        <f>E9</f>
        <v>VON - Vedlejší a ostatní náklady</v>
      </c>
      <c r="F109" s="41"/>
      <c r="G109" s="41"/>
      <c r="H109" s="41"/>
      <c r="I109" s="41"/>
      <c r="J109" s="41"/>
      <c r="K109" s="41"/>
      <c r="L109" s="64"/>
      <c r="S109" s="39"/>
      <c r="T109" s="39"/>
      <c r="U109" s="39"/>
      <c r="V109" s="39"/>
      <c r="W109" s="39"/>
      <c r="X109" s="39"/>
      <c r="Y109" s="39"/>
      <c r="Z109" s="39"/>
      <c r="AA109" s="39"/>
      <c r="AB109" s="39"/>
      <c r="AC109" s="39"/>
      <c r="AD109" s="39"/>
      <c r="AE109" s="39"/>
    </row>
    <row r="110" s="2" customFormat="1" ht="6.96" customHeight="1">
      <c r="A110" s="39"/>
      <c r="B110" s="40"/>
      <c r="C110" s="41"/>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3" t="s">
        <v>20</v>
      </c>
      <c r="D111" s="41"/>
      <c r="E111" s="41"/>
      <c r="F111" s="28" t="str">
        <f>F12</f>
        <v xml:space="preserve"> </v>
      </c>
      <c r="G111" s="41"/>
      <c r="H111" s="41"/>
      <c r="I111" s="33" t="s">
        <v>22</v>
      </c>
      <c r="J111" s="80" t="str">
        <f>IF(J12="","",J12)</f>
        <v>16. 8. 2023</v>
      </c>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5.15" customHeight="1">
      <c r="A113" s="39"/>
      <c r="B113" s="40"/>
      <c r="C113" s="33" t="s">
        <v>24</v>
      </c>
      <c r="D113" s="41"/>
      <c r="E113" s="41"/>
      <c r="F113" s="28" t="str">
        <f>E15</f>
        <v>Správa železnic s.o.</v>
      </c>
      <c r="G113" s="41"/>
      <c r="H113" s="41"/>
      <c r="I113" s="33" t="s">
        <v>32</v>
      </c>
      <c r="J113" s="37" t="str">
        <f>E21</f>
        <v xml:space="preserve"> </v>
      </c>
      <c r="K113" s="41"/>
      <c r="L113" s="64"/>
      <c r="S113" s="39"/>
      <c r="T113" s="39"/>
      <c r="U113" s="39"/>
      <c r="V113" s="39"/>
      <c r="W113" s="39"/>
      <c r="X113" s="39"/>
      <c r="Y113" s="39"/>
      <c r="Z113" s="39"/>
      <c r="AA113" s="39"/>
      <c r="AB113" s="39"/>
      <c r="AC113" s="39"/>
      <c r="AD113" s="39"/>
      <c r="AE113" s="39"/>
    </row>
    <row r="114" s="2" customFormat="1" ht="15.15" customHeight="1">
      <c r="A114" s="39"/>
      <c r="B114" s="40"/>
      <c r="C114" s="33" t="s">
        <v>30</v>
      </c>
      <c r="D114" s="41"/>
      <c r="E114" s="41"/>
      <c r="F114" s="28" t="str">
        <f>IF(E18="","",E18)</f>
        <v>Vyplň údaj</v>
      </c>
      <c r="G114" s="41"/>
      <c r="H114" s="41"/>
      <c r="I114" s="33" t="s">
        <v>34</v>
      </c>
      <c r="J114" s="37" t="str">
        <f>E24</f>
        <v xml:space="preserve"> </v>
      </c>
      <c r="K114" s="41"/>
      <c r="L114" s="64"/>
      <c r="S114" s="39"/>
      <c r="T114" s="39"/>
      <c r="U114" s="39"/>
      <c r="V114" s="39"/>
      <c r="W114" s="39"/>
      <c r="X114" s="39"/>
      <c r="Y114" s="39"/>
      <c r="Z114" s="39"/>
      <c r="AA114" s="39"/>
      <c r="AB114" s="39"/>
      <c r="AC114" s="39"/>
      <c r="AD114" s="39"/>
      <c r="AE114" s="39"/>
    </row>
    <row r="115" s="2" customFormat="1" ht="10.32"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11" customFormat="1" ht="29.28" customHeight="1">
      <c r="A116" s="193"/>
      <c r="B116" s="194"/>
      <c r="C116" s="195" t="s">
        <v>118</v>
      </c>
      <c r="D116" s="196" t="s">
        <v>61</v>
      </c>
      <c r="E116" s="196" t="s">
        <v>57</v>
      </c>
      <c r="F116" s="196" t="s">
        <v>58</v>
      </c>
      <c r="G116" s="196" t="s">
        <v>119</v>
      </c>
      <c r="H116" s="196" t="s">
        <v>120</v>
      </c>
      <c r="I116" s="196" t="s">
        <v>121</v>
      </c>
      <c r="J116" s="196" t="s">
        <v>110</v>
      </c>
      <c r="K116" s="197" t="s">
        <v>122</v>
      </c>
      <c r="L116" s="198"/>
      <c r="M116" s="101" t="s">
        <v>1</v>
      </c>
      <c r="N116" s="102" t="s">
        <v>40</v>
      </c>
      <c r="O116" s="102" t="s">
        <v>123</v>
      </c>
      <c r="P116" s="102" t="s">
        <v>124</v>
      </c>
      <c r="Q116" s="102" t="s">
        <v>125</v>
      </c>
      <c r="R116" s="102" t="s">
        <v>126</v>
      </c>
      <c r="S116" s="102" t="s">
        <v>127</v>
      </c>
      <c r="T116" s="103" t="s">
        <v>128</v>
      </c>
      <c r="U116" s="193"/>
      <c r="V116" s="193"/>
      <c r="W116" s="193"/>
      <c r="X116" s="193"/>
      <c r="Y116" s="193"/>
      <c r="Z116" s="193"/>
      <c r="AA116" s="193"/>
      <c r="AB116" s="193"/>
      <c r="AC116" s="193"/>
      <c r="AD116" s="193"/>
      <c r="AE116" s="193"/>
    </row>
    <row r="117" s="2" customFormat="1" ht="22.8" customHeight="1">
      <c r="A117" s="39"/>
      <c r="B117" s="40"/>
      <c r="C117" s="108" t="s">
        <v>129</v>
      </c>
      <c r="D117" s="41"/>
      <c r="E117" s="41"/>
      <c r="F117" s="41"/>
      <c r="G117" s="41"/>
      <c r="H117" s="41"/>
      <c r="I117" s="41"/>
      <c r="J117" s="199">
        <f>BK117</f>
        <v>0</v>
      </c>
      <c r="K117" s="41"/>
      <c r="L117" s="45"/>
      <c r="M117" s="104"/>
      <c r="N117" s="200"/>
      <c r="O117" s="105"/>
      <c r="P117" s="201">
        <f>P118</f>
        <v>0</v>
      </c>
      <c r="Q117" s="105"/>
      <c r="R117" s="201">
        <f>R118</f>
        <v>0</v>
      </c>
      <c r="S117" s="105"/>
      <c r="T117" s="202">
        <f>T118</f>
        <v>0</v>
      </c>
      <c r="U117" s="39"/>
      <c r="V117" s="39"/>
      <c r="W117" s="39"/>
      <c r="X117" s="39"/>
      <c r="Y117" s="39"/>
      <c r="Z117" s="39"/>
      <c r="AA117" s="39"/>
      <c r="AB117" s="39"/>
      <c r="AC117" s="39"/>
      <c r="AD117" s="39"/>
      <c r="AE117" s="39"/>
      <c r="AT117" s="18" t="s">
        <v>75</v>
      </c>
      <c r="AU117" s="18" t="s">
        <v>112</v>
      </c>
      <c r="BK117" s="203">
        <f>BK118</f>
        <v>0</v>
      </c>
    </row>
    <row r="118" s="12" customFormat="1" ht="25.92" customHeight="1">
      <c r="A118" s="12"/>
      <c r="B118" s="204"/>
      <c r="C118" s="205"/>
      <c r="D118" s="206" t="s">
        <v>75</v>
      </c>
      <c r="E118" s="207" t="s">
        <v>608</v>
      </c>
      <c r="F118" s="207" t="s">
        <v>609</v>
      </c>
      <c r="G118" s="205"/>
      <c r="H118" s="205"/>
      <c r="I118" s="208"/>
      <c r="J118" s="209">
        <f>BK118</f>
        <v>0</v>
      </c>
      <c r="K118" s="205"/>
      <c r="L118" s="210"/>
      <c r="M118" s="211"/>
      <c r="N118" s="212"/>
      <c r="O118" s="212"/>
      <c r="P118" s="213">
        <f>SUM(P119:P136)</f>
        <v>0</v>
      </c>
      <c r="Q118" s="212"/>
      <c r="R118" s="213">
        <f>SUM(R119:R136)</f>
        <v>0</v>
      </c>
      <c r="S118" s="212"/>
      <c r="T118" s="214">
        <f>SUM(T119:T136)</f>
        <v>0</v>
      </c>
      <c r="U118" s="12"/>
      <c r="V118" s="12"/>
      <c r="W118" s="12"/>
      <c r="X118" s="12"/>
      <c r="Y118" s="12"/>
      <c r="Z118" s="12"/>
      <c r="AA118" s="12"/>
      <c r="AB118" s="12"/>
      <c r="AC118" s="12"/>
      <c r="AD118" s="12"/>
      <c r="AE118" s="12"/>
      <c r="AR118" s="215" t="s">
        <v>133</v>
      </c>
      <c r="AT118" s="216" t="s">
        <v>75</v>
      </c>
      <c r="AU118" s="216" t="s">
        <v>76</v>
      </c>
      <c r="AY118" s="215" t="s">
        <v>132</v>
      </c>
      <c r="BK118" s="217">
        <f>SUM(BK119:BK136)</f>
        <v>0</v>
      </c>
    </row>
    <row r="119" s="2" customFormat="1" ht="16.5" customHeight="1">
      <c r="A119" s="39"/>
      <c r="B119" s="40"/>
      <c r="C119" s="220" t="s">
        <v>84</v>
      </c>
      <c r="D119" s="220" t="s">
        <v>135</v>
      </c>
      <c r="E119" s="221" t="s">
        <v>610</v>
      </c>
      <c r="F119" s="222" t="s">
        <v>611</v>
      </c>
      <c r="G119" s="223" t="s">
        <v>138</v>
      </c>
      <c r="H119" s="224">
        <v>2.5</v>
      </c>
      <c r="I119" s="225"/>
      <c r="J119" s="226">
        <f>ROUND(I119*H119,2)</f>
        <v>0</v>
      </c>
      <c r="K119" s="222" t="s">
        <v>139</v>
      </c>
      <c r="L119" s="45"/>
      <c r="M119" s="227" t="s">
        <v>1</v>
      </c>
      <c r="N119" s="228" t="s">
        <v>41</v>
      </c>
      <c r="O119" s="92"/>
      <c r="P119" s="229">
        <f>O119*H119</f>
        <v>0</v>
      </c>
      <c r="Q119" s="229">
        <v>0</v>
      </c>
      <c r="R119" s="229">
        <f>Q119*H119</f>
        <v>0</v>
      </c>
      <c r="S119" s="229">
        <v>0</v>
      </c>
      <c r="T119" s="230">
        <f>S119*H119</f>
        <v>0</v>
      </c>
      <c r="U119" s="39"/>
      <c r="V119" s="39"/>
      <c r="W119" s="39"/>
      <c r="X119" s="39"/>
      <c r="Y119" s="39"/>
      <c r="Z119" s="39"/>
      <c r="AA119" s="39"/>
      <c r="AB119" s="39"/>
      <c r="AC119" s="39"/>
      <c r="AD119" s="39"/>
      <c r="AE119" s="39"/>
      <c r="AR119" s="231" t="s">
        <v>140</v>
      </c>
      <c r="AT119" s="231" t="s">
        <v>135</v>
      </c>
      <c r="AU119" s="231" t="s">
        <v>84</v>
      </c>
      <c r="AY119" s="18" t="s">
        <v>132</v>
      </c>
      <c r="BE119" s="232">
        <f>IF(N119="základní",J119,0)</f>
        <v>0</v>
      </c>
      <c r="BF119" s="232">
        <f>IF(N119="snížená",J119,0)</f>
        <v>0</v>
      </c>
      <c r="BG119" s="232">
        <f>IF(N119="zákl. přenesená",J119,0)</f>
        <v>0</v>
      </c>
      <c r="BH119" s="232">
        <f>IF(N119="sníž. přenesená",J119,0)</f>
        <v>0</v>
      </c>
      <c r="BI119" s="232">
        <f>IF(N119="nulová",J119,0)</f>
        <v>0</v>
      </c>
      <c r="BJ119" s="18" t="s">
        <v>84</v>
      </c>
      <c r="BK119" s="232">
        <f>ROUND(I119*H119,2)</f>
        <v>0</v>
      </c>
      <c r="BL119" s="18" t="s">
        <v>140</v>
      </c>
      <c r="BM119" s="231" t="s">
        <v>612</v>
      </c>
    </row>
    <row r="120" s="2" customFormat="1">
      <c r="A120" s="39"/>
      <c r="B120" s="40"/>
      <c r="C120" s="41"/>
      <c r="D120" s="233" t="s">
        <v>142</v>
      </c>
      <c r="E120" s="41"/>
      <c r="F120" s="234" t="s">
        <v>611</v>
      </c>
      <c r="G120" s="41"/>
      <c r="H120" s="41"/>
      <c r="I120" s="235"/>
      <c r="J120" s="41"/>
      <c r="K120" s="41"/>
      <c r="L120" s="45"/>
      <c r="M120" s="236"/>
      <c r="N120" s="237"/>
      <c r="O120" s="92"/>
      <c r="P120" s="92"/>
      <c r="Q120" s="92"/>
      <c r="R120" s="92"/>
      <c r="S120" s="92"/>
      <c r="T120" s="93"/>
      <c r="U120" s="39"/>
      <c r="V120" s="39"/>
      <c r="W120" s="39"/>
      <c r="X120" s="39"/>
      <c r="Y120" s="39"/>
      <c r="Z120" s="39"/>
      <c r="AA120" s="39"/>
      <c r="AB120" s="39"/>
      <c r="AC120" s="39"/>
      <c r="AD120" s="39"/>
      <c r="AE120" s="39"/>
      <c r="AT120" s="18" t="s">
        <v>142</v>
      </c>
      <c r="AU120" s="18" t="s">
        <v>84</v>
      </c>
    </row>
    <row r="121" s="2" customFormat="1" ht="16.5" customHeight="1">
      <c r="A121" s="39"/>
      <c r="B121" s="40"/>
      <c r="C121" s="220" t="s">
        <v>86</v>
      </c>
      <c r="D121" s="220" t="s">
        <v>135</v>
      </c>
      <c r="E121" s="221" t="s">
        <v>613</v>
      </c>
      <c r="F121" s="222" t="s">
        <v>614</v>
      </c>
      <c r="G121" s="223" t="s">
        <v>138</v>
      </c>
      <c r="H121" s="224">
        <v>2.5</v>
      </c>
      <c r="I121" s="225"/>
      <c r="J121" s="226">
        <f>ROUND(I121*H121,2)</f>
        <v>0</v>
      </c>
      <c r="K121" s="222" t="s">
        <v>139</v>
      </c>
      <c r="L121" s="45"/>
      <c r="M121" s="227" t="s">
        <v>1</v>
      </c>
      <c r="N121" s="228" t="s">
        <v>41</v>
      </c>
      <c r="O121" s="92"/>
      <c r="P121" s="229">
        <f>O121*H121</f>
        <v>0</v>
      </c>
      <c r="Q121" s="229">
        <v>0</v>
      </c>
      <c r="R121" s="229">
        <f>Q121*H121</f>
        <v>0</v>
      </c>
      <c r="S121" s="229">
        <v>0</v>
      </c>
      <c r="T121" s="230">
        <f>S121*H121</f>
        <v>0</v>
      </c>
      <c r="U121" s="39"/>
      <c r="V121" s="39"/>
      <c r="W121" s="39"/>
      <c r="X121" s="39"/>
      <c r="Y121" s="39"/>
      <c r="Z121" s="39"/>
      <c r="AA121" s="39"/>
      <c r="AB121" s="39"/>
      <c r="AC121" s="39"/>
      <c r="AD121" s="39"/>
      <c r="AE121" s="39"/>
      <c r="AR121" s="231" t="s">
        <v>140</v>
      </c>
      <c r="AT121" s="231" t="s">
        <v>135</v>
      </c>
      <c r="AU121" s="231" t="s">
        <v>84</v>
      </c>
      <c r="AY121" s="18" t="s">
        <v>132</v>
      </c>
      <c r="BE121" s="232">
        <f>IF(N121="základní",J121,0)</f>
        <v>0</v>
      </c>
      <c r="BF121" s="232">
        <f>IF(N121="snížená",J121,0)</f>
        <v>0</v>
      </c>
      <c r="BG121" s="232">
        <f>IF(N121="zákl. přenesená",J121,0)</f>
        <v>0</v>
      </c>
      <c r="BH121" s="232">
        <f>IF(N121="sníž. přenesená",J121,0)</f>
        <v>0</v>
      </c>
      <c r="BI121" s="232">
        <f>IF(N121="nulová",J121,0)</f>
        <v>0</v>
      </c>
      <c r="BJ121" s="18" t="s">
        <v>84</v>
      </c>
      <c r="BK121" s="232">
        <f>ROUND(I121*H121,2)</f>
        <v>0</v>
      </c>
      <c r="BL121" s="18" t="s">
        <v>140</v>
      </c>
      <c r="BM121" s="231" t="s">
        <v>615</v>
      </c>
    </row>
    <row r="122" s="2" customFormat="1">
      <c r="A122" s="39"/>
      <c r="B122" s="40"/>
      <c r="C122" s="41"/>
      <c r="D122" s="233" t="s">
        <v>142</v>
      </c>
      <c r="E122" s="41"/>
      <c r="F122" s="234" t="s">
        <v>614</v>
      </c>
      <c r="G122" s="41"/>
      <c r="H122" s="41"/>
      <c r="I122" s="235"/>
      <c r="J122" s="41"/>
      <c r="K122" s="41"/>
      <c r="L122" s="45"/>
      <c r="M122" s="236"/>
      <c r="N122" s="237"/>
      <c r="O122" s="92"/>
      <c r="P122" s="92"/>
      <c r="Q122" s="92"/>
      <c r="R122" s="92"/>
      <c r="S122" s="92"/>
      <c r="T122" s="93"/>
      <c r="U122" s="39"/>
      <c r="V122" s="39"/>
      <c r="W122" s="39"/>
      <c r="X122" s="39"/>
      <c r="Y122" s="39"/>
      <c r="Z122" s="39"/>
      <c r="AA122" s="39"/>
      <c r="AB122" s="39"/>
      <c r="AC122" s="39"/>
      <c r="AD122" s="39"/>
      <c r="AE122" s="39"/>
      <c r="AT122" s="18" t="s">
        <v>142</v>
      </c>
      <c r="AU122" s="18" t="s">
        <v>84</v>
      </c>
    </row>
    <row r="123" s="2" customFormat="1" ht="16.5" customHeight="1">
      <c r="A123" s="39"/>
      <c r="B123" s="40"/>
      <c r="C123" s="220" t="s">
        <v>149</v>
      </c>
      <c r="D123" s="220" t="s">
        <v>135</v>
      </c>
      <c r="E123" s="221" t="s">
        <v>616</v>
      </c>
      <c r="F123" s="222" t="s">
        <v>617</v>
      </c>
      <c r="G123" s="223" t="s">
        <v>138</v>
      </c>
      <c r="H123" s="224">
        <v>2.5</v>
      </c>
      <c r="I123" s="225"/>
      <c r="J123" s="226">
        <f>ROUND(I123*H123,2)</f>
        <v>0</v>
      </c>
      <c r="K123" s="222" t="s">
        <v>139</v>
      </c>
      <c r="L123" s="45"/>
      <c r="M123" s="227" t="s">
        <v>1</v>
      </c>
      <c r="N123" s="228" t="s">
        <v>41</v>
      </c>
      <c r="O123" s="92"/>
      <c r="P123" s="229">
        <f>O123*H123</f>
        <v>0</v>
      </c>
      <c r="Q123" s="229">
        <v>0</v>
      </c>
      <c r="R123" s="229">
        <f>Q123*H123</f>
        <v>0</v>
      </c>
      <c r="S123" s="229">
        <v>0</v>
      </c>
      <c r="T123" s="230">
        <f>S123*H123</f>
        <v>0</v>
      </c>
      <c r="U123" s="39"/>
      <c r="V123" s="39"/>
      <c r="W123" s="39"/>
      <c r="X123" s="39"/>
      <c r="Y123" s="39"/>
      <c r="Z123" s="39"/>
      <c r="AA123" s="39"/>
      <c r="AB123" s="39"/>
      <c r="AC123" s="39"/>
      <c r="AD123" s="39"/>
      <c r="AE123" s="39"/>
      <c r="AR123" s="231" t="s">
        <v>140</v>
      </c>
      <c r="AT123" s="231" t="s">
        <v>135</v>
      </c>
      <c r="AU123" s="231" t="s">
        <v>84</v>
      </c>
      <c r="AY123" s="18" t="s">
        <v>132</v>
      </c>
      <c r="BE123" s="232">
        <f>IF(N123="základní",J123,0)</f>
        <v>0</v>
      </c>
      <c r="BF123" s="232">
        <f>IF(N123="snížená",J123,0)</f>
        <v>0</v>
      </c>
      <c r="BG123" s="232">
        <f>IF(N123="zákl. přenesená",J123,0)</f>
        <v>0</v>
      </c>
      <c r="BH123" s="232">
        <f>IF(N123="sníž. přenesená",J123,0)</f>
        <v>0</v>
      </c>
      <c r="BI123" s="232">
        <f>IF(N123="nulová",J123,0)</f>
        <v>0</v>
      </c>
      <c r="BJ123" s="18" t="s">
        <v>84</v>
      </c>
      <c r="BK123" s="232">
        <f>ROUND(I123*H123,2)</f>
        <v>0</v>
      </c>
      <c r="BL123" s="18" t="s">
        <v>140</v>
      </c>
      <c r="BM123" s="231" t="s">
        <v>618</v>
      </c>
    </row>
    <row r="124" s="2" customFormat="1">
      <c r="A124" s="39"/>
      <c r="B124" s="40"/>
      <c r="C124" s="41"/>
      <c r="D124" s="233" t="s">
        <v>142</v>
      </c>
      <c r="E124" s="41"/>
      <c r="F124" s="234" t="s">
        <v>617</v>
      </c>
      <c r="G124" s="41"/>
      <c r="H124" s="41"/>
      <c r="I124" s="235"/>
      <c r="J124" s="41"/>
      <c r="K124" s="41"/>
      <c r="L124" s="45"/>
      <c r="M124" s="236"/>
      <c r="N124" s="237"/>
      <c r="O124" s="92"/>
      <c r="P124" s="92"/>
      <c r="Q124" s="92"/>
      <c r="R124" s="92"/>
      <c r="S124" s="92"/>
      <c r="T124" s="93"/>
      <c r="U124" s="39"/>
      <c r="V124" s="39"/>
      <c r="W124" s="39"/>
      <c r="X124" s="39"/>
      <c r="Y124" s="39"/>
      <c r="Z124" s="39"/>
      <c r="AA124" s="39"/>
      <c r="AB124" s="39"/>
      <c r="AC124" s="39"/>
      <c r="AD124" s="39"/>
      <c r="AE124" s="39"/>
      <c r="AT124" s="18" t="s">
        <v>142</v>
      </c>
      <c r="AU124" s="18" t="s">
        <v>84</v>
      </c>
    </row>
    <row r="125" s="2" customFormat="1" ht="16.5" customHeight="1">
      <c r="A125" s="39"/>
      <c r="B125" s="40"/>
      <c r="C125" s="220" t="s">
        <v>140</v>
      </c>
      <c r="D125" s="220" t="s">
        <v>135</v>
      </c>
      <c r="E125" s="221" t="s">
        <v>619</v>
      </c>
      <c r="F125" s="222" t="s">
        <v>620</v>
      </c>
      <c r="G125" s="223" t="s">
        <v>621</v>
      </c>
      <c r="H125" s="224">
        <v>20</v>
      </c>
      <c r="I125" s="225"/>
      <c r="J125" s="226">
        <f>ROUND(I125*H125,2)</f>
        <v>0</v>
      </c>
      <c r="K125" s="222" t="s">
        <v>139</v>
      </c>
      <c r="L125" s="45"/>
      <c r="M125" s="227" t="s">
        <v>1</v>
      </c>
      <c r="N125" s="228" t="s">
        <v>41</v>
      </c>
      <c r="O125" s="92"/>
      <c r="P125" s="229">
        <f>O125*H125</f>
        <v>0</v>
      </c>
      <c r="Q125" s="229">
        <v>0</v>
      </c>
      <c r="R125" s="229">
        <f>Q125*H125</f>
        <v>0</v>
      </c>
      <c r="S125" s="229">
        <v>0</v>
      </c>
      <c r="T125" s="230">
        <f>S125*H125</f>
        <v>0</v>
      </c>
      <c r="U125" s="39"/>
      <c r="V125" s="39"/>
      <c r="W125" s="39"/>
      <c r="X125" s="39"/>
      <c r="Y125" s="39"/>
      <c r="Z125" s="39"/>
      <c r="AA125" s="39"/>
      <c r="AB125" s="39"/>
      <c r="AC125" s="39"/>
      <c r="AD125" s="39"/>
      <c r="AE125" s="39"/>
      <c r="AR125" s="231" t="s">
        <v>140</v>
      </c>
      <c r="AT125" s="231" t="s">
        <v>135</v>
      </c>
      <c r="AU125" s="231" t="s">
        <v>84</v>
      </c>
      <c r="AY125" s="18" t="s">
        <v>132</v>
      </c>
      <c r="BE125" s="232">
        <f>IF(N125="základní",J125,0)</f>
        <v>0</v>
      </c>
      <c r="BF125" s="232">
        <f>IF(N125="snížená",J125,0)</f>
        <v>0</v>
      </c>
      <c r="BG125" s="232">
        <f>IF(N125="zákl. přenesená",J125,0)</f>
        <v>0</v>
      </c>
      <c r="BH125" s="232">
        <f>IF(N125="sníž. přenesená",J125,0)</f>
        <v>0</v>
      </c>
      <c r="BI125" s="232">
        <f>IF(N125="nulová",J125,0)</f>
        <v>0</v>
      </c>
      <c r="BJ125" s="18" t="s">
        <v>84</v>
      </c>
      <c r="BK125" s="232">
        <f>ROUND(I125*H125,2)</f>
        <v>0</v>
      </c>
      <c r="BL125" s="18" t="s">
        <v>140</v>
      </c>
      <c r="BM125" s="231" t="s">
        <v>622</v>
      </c>
    </row>
    <row r="126" s="2" customFormat="1">
      <c r="A126" s="39"/>
      <c r="B126" s="40"/>
      <c r="C126" s="41"/>
      <c r="D126" s="233" t="s">
        <v>142</v>
      </c>
      <c r="E126" s="41"/>
      <c r="F126" s="234" t="s">
        <v>623</v>
      </c>
      <c r="G126" s="41"/>
      <c r="H126" s="41"/>
      <c r="I126" s="235"/>
      <c r="J126" s="41"/>
      <c r="K126" s="41"/>
      <c r="L126" s="45"/>
      <c r="M126" s="236"/>
      <c r="N126" s="237"/>
      <c r="O126" s="92"/>
      <c r="P126" s="92"/>
      <c r="Q126" s="92"/>
      <c r="R126" s="92"/>
      <c r="S126" s="92"/>
      <c r="T126" s="93"/>
      <c r="U126" s="39"/>
      <c r="V126" s="39"/>
      <c r="W126" s="39"/>
      <c r="X126" s="39"/>
      <c r="Y126" s="39"/>
      <c r="Z126" s="39"/>
      <c r="AA126" s="39"/>
      <c r="AB126" s="39"/>
      <c r="AC126" s="39"/>
      <c r="AD126" s="39"/>
      <c r="AE126" s="39"/>
      <c r="AT126" s="18" t="s">
        <v>142</v>
      </c>
      <c r="AU126" s="18" t="s">
        <v>84</v>
      </c>
    </row>
    <row r="127" s="2" customFormat="1" ht="37.8" customHeight="1">
      <c r="A127" s="39"/>
      <c r="B127" s="40"/>
      <c r="C127" s="220" t="s">
        <v>133</v>
      </c>
      <c r="D127" s="220" t="s">
        <v>135</v>
      </c>
      <c r="E127" s="221" t="s">
        <v>624</v>
      </c>
      <c r="F127" s="222" t="s">
        <v>625</v>
      </c>
      <c r="G127" s="223" t="s">
        <v>626</v>
      </c>
      <c r="H127" s="224">
        <v>1</v>
      </c>
      <c r="I127" s="225"/>
      <c r="J127" s="226">
        <f>ROUND(I127*H127,2)</f>
        <v>0</v>
      </c>
      <c r="K127" s="222" t="s">
        <v>139</v>
      </c>
      <c r="L127" s="45"/>
      <c r="M127" s="227" t="s">
        <v>1</v>
      </c>
      <c r="N127" s="228" t="s">
        <v>41</v>
      </c>
      <c r="O127" s="92"/>
      <c r="P127" s="229">
        <f>O127*H127</f>
        <v>0</v>
      </c>
      <c r="Q127" s="229">
        <v>0</v>
      </c>
      <c r="R127" s="229">
        <f>Q127*H127</f>
        <v>0</v>
      </c>
      <c r="S127" s="229">
        <v>0</v>
      </c>
      <c r="T127" s="230">
        <f>S127*H127</f>
        <v>0</v>
      </c>
      <c r="U127" s="39"/>
      <c r="V127" s="39"/>
      <c r="W127" s="39"/>
      <c r="X127" s="39"/>
      <c r="Y127" s="39"/>
      <c r="Z127" s="39"/>
      <c r="AA127" s="39"/>
      <c r="AB127" s="39"/>
      <c r="AC127" s="39"/>
      <c r="AD127" s="39"/>
      <c r="AE127" s="39"/>
      <c r="AR127" s="231" t="s">
        <v>140</v>
      </c>
      <c r="AT127" s="231" t="s">
        <v>135</v>
      </c>
      <c r="AU127" s="231" t="s">
        <v>84</v>
      </c>
      <c r="AY127" s="18" t="s">
        <v>132</v>
      </c>
      <c r="BE127" s="232">
        <f>IF(N127="základní",J127,0)</f>
        <v>0</v>
      </c>
      <c r="BF127" s="232">
        <f>IF(N127="snížená",J127,0)</f>
        <v>0</v>
      </c>
      <c r="BG127" s="232">
        <f>IF(N127="zákl. přenesená",J127,0)</f>
        <v>0</v>
      </c>
      <c r="BH127" s="232">
        <f>IF(N127="sníž. přenesená",J127,0)</f>
        <v>0</v>
      </c>
      <c r="BI127" s="232">
        <f>IF(N127="nulová",J127,0)</f>
        <v>0</v>
      </c>
      <c r="BJ127" s="18" t="s">
        <v>84</v>
      </c>
      <c r="BK127" s="232">
        <f>ROUND(I127*H127,2)</f>
        <v>0</v>
      </c>
      <c r="BL127" s="18" t="s">
        <v>140</v>
      </c>
      <c r="BM127" s="231" t="s">
        <v>627</v>
      </c>
    </row>
    <row r="128" s="2" customFormat="1">
      <c r="A128" s="39"/>
      <c r="B128" s="40"/>
      <c r="C128" s="41"/>
      <c r="D128" s="233" t="s">
        <v>142</v>
      </c>
      <c r="E128" s="41"/>
      <c r="F128" s="234" t="s">
        <v>625</v>
      </c>
      <c r="G128" s="41"/>
      <c r="H128" s="41"/>
      <c r="I128" s="235"/>
      <c r="J128" s="41"/>
      <c r="K128" s="41"/>
      <c r="L128" s="45"/>
      <c r="M128" s="236"/>
      <c r="N128" s="237"/>
      <c r="O128" s="92"/>
      <c r="P128" s="92"/>
      <c r="Q128" s="92"/>
      <c r="R128" s="92"/>
      <c r="S128" s="92"/>
      <c r="T128" s="93"/>
      <c r="U128" s="39"/>
      <c r="V128" s="39"/>
      <c r="W128" s="39"/>
      <c r="X128" s="39"/>
      <c r="Y128" s="39"/>
      <c r="Z128" s="39"/>
      <c r="AA128" s="39"/>
      <c r="AB128" s="39"/>
      <c r="AC128" s="39"/>
      <c r="AD128" s="39"/>
      <c r="AE128" s="39"/>
      <c r="AT128" s="18" t="s">
        <v>142</v>
      </c>
      <c r="AU128" s="18" t="s">
        <v>84</v>
      </c>
    </row>
    <row r="129" s="2" customFormat="1" ht="16.5" customHeight="1">
      <c r="A129" s="39"/>
      <c r="B129" s="40"/>
      <c r="C129" s="220" t="s">
        <v>174</v>
      </c>
      <c r="D129" s="220" t="s">
        <v>135</v>
      </c>
      <c r="E129" s="221" t="s">
        <v>628</v>
      </c>
      <c r="F129" s="222" t="s">
        <v>629</v>
      </c>
      <c r="G129" s="223" t="s">
        <v>626</v>
      </c>
      <c r="H129" s="224">
        <v>4</v>
      </c>
      <c r="I129" s="225"/>
      <c r="J129" s="226">
        <f>ROUND(I129*H129,2)</f>
        <v>0</v>
      </c>
      <c r="K129" s="222" t="s">
        <v>139</v>
      </c>
      <c r="L129" s="45"/>
      <c r="M129" s="227" t="s">
        <v>1</v>
      </c>
      <c r="N129" s="228" t="s">
        <v>41</v>
      </c>
      <c r="O129" s="92"/>
      <c r="P129" s="229">
        <f>O129*H129</f>
        <v>0</v>
      </c>
      <c r="Q129" s="229">
        <v>0</v>
      </c>
      <c r="R129" s="229">
        <f>Q129*H129</f>
        <v>0</v>
      </c>
      <c r="S129" s="229">
        <v>0</v>
      </c>
      <c r="T129" s="230">
        <f>S129*H129</f>
        <v>0</v>
      </c>
      <c r="U129" s="39"/>
      <c r="V129" s="39"/>
      <c r="W129" s="39"/>
      <c r="X129" s="39"/>
      <c r="Y129" s="39"/>
      <c r="Z129" s="39"/>
      <c r="AA129" s="39"/>
      <c r="AB129" s="39"/>
      <c r="AC129" s="39"/>
      <c r="AD129" s="39"/>
      <c r="AE129" s="39"/>
      <c r="AR129" s="231" t="s">
        <v>140</v>
      </c>
      <c r="AT129" s="231" t="s">
        <v>135</v>
      </c>
      <c r="AU129" s="231" t="s">
        <v>84</v>
      </c>
      <c r="AY129" s="18" t="s">
        <v>132</v>
      </c>
      <c r="BE129" s="232">
        <f>IF(N129="základní",J129,0)</f>
        <v>0</v>
      </c>
      <c r="BF129" s="232">
        <f>IF(N129="snížená",J129,0)</f>
        <v>0</v>
      </c>
      <c r="BG129" s="232">
        <f>IF(N129="zákl. přenesená",J129,0)</f>
        <v>0</v>
      </c>
      <c r="BH129" s="232">
        <f>IF(N129="sníž. přenesená",J129,0)</f>
        <v>0</v>
      </c>
      <c r="BI129" s="232">
        <f>IF(N129="nulová",J129,0)</f>
        <v>0</v>
      </c>
      <c r="BJ129" s="18" t="s">
        <v>84</v>
      </c>
      <c r="BK129" s="232">
        <f>ROUND(I129*H129,2)</f>
        <v>0</v>
      </c>
      <c r="BL129" s="18" t="s">
        <v>140</v>
      </c>
      <c r="BM129" s="231" t="s">
        <v>630</v>
      </c>
    </row>
    <row r="130" s="2" customFormat="1">
      <c r="A130" s="39"/>
      <c r="B130" s="40"/>
      <c r="C130" s="41"/>
      <c r="D130" s="233" t="s">
        <v>142</v>
      </c>
      <c r="E130" s="41"/>
      <c r="F130" s="234" t="s">
        <v>629</v>
      </c>
      <c r="G130" s="41"/>
      <c r="H130" s="41"/>
      <c r="I130" s="235"/>
      <c r="J130" s="41"/>
      <c r="K130" s="41"/>
      <c r="L130" s="45"/>
      <c r="M130" s="236"/>
      <c r="N130" s="237"/>
      <c r="O130" s="92"/>
      <c r="P130" s="92"/>
      <c r="Q130" s="92"/>
      <c r="R130" s="92"/>
      <c r="S130" s="92"/>
      <c r="T130" s="93"/>
      <c r="U130" s="39"/>
      <c r="V130" s="39"/>
      <c r="W130" s="39"/>
      <c r="X130" s="39"/>
      <c r="Y130" s="39"/>
      <c r="Z130" s="39"/>
      <c r="AA130" s="39"/>
      <c r="AB130" s="39"/>
      <c r="AC130" s="39"/>
      <c r="AD130" s="39"/>
      <c r="AE130" s="39"/>
      <c r="AT130" s="18" t="s">
        <v>142</v>
      </c>
      <c r="AU130" s="18" t="s">
        <v>84</v>
      </c>
    </row>
    <row r="131" s="14" customFormat="1">
      <c r="A131" s="14"/>
      <c r="B131" s="249"/>
      <c r="C131" s="250"/>
      <c r="D131" s="233" t="s">
        <v>144</v>
      </c>
      <c r="E131" s="251" t="s">
        <v>1</v>
      </c>
      <c r="F131" s="252" t="s">
        <v>631</v>
      </c>
      <c r="G131" s="250"/>
      <c r="H131" s="251" t="s">
        <v>1</v>
      </c>
      <c r="I131" s="253"/>
      <c r="J131" s="250"/>
      <c r="K131" s="250"/>
      <c r="L131" s="254"/>
      <c r="M131" s="255"/>
      <c r="N131" s="256"/>
      <c r="O131" s="256"/>
      <c r="P131" s="256"/>
      <c r="Q131" s="256"/>
      <c r="R131" s="256"/>
      <c r="S131" s="256"/>
      <c r="T131" s="257"/>
      <c r="U131" s="14"/>
      <c r="V131" s="14"/>
      <c r="W131" s="14"/>
      <c r="X131" s="14"/>
      <c r="Y131" s="14"/>
      <c r="Z131" s="14"/>
      <c r="AA131" s="14"/>
      <c r="AB131" s="14"/>
      <c r="AC131" s="14"/>
      <c r="AD131" s="14"/>
      <c r="AE131" s="14"/>
      <c r="AT131" s="258" t="s">
        <v>144</v>
      </c>
      <c r="AU131" s="258" t="s">
        <v>84</v>
      </c>
      <c r="AV131" s="14" t="s">
        <v>84</v>
      </c>
      <c r="AW131" s="14" t="s">
        <v>33</v>
      </c>
      <c r="AX131" s="14" t="s">
        <v>76</v>
      </c>
      <c r="AY131" s="258" t="s">
        <v>132</v>
      </c>
    </row>
    <row r="132" s="13" customFormat="1">
      <c r="A132" s="13"/>
      <c r="B132" s="238"/>
      <c r="C132" s="239"/>
      <c r="D132" s="233" t="s">
        <v>144</v>
      </c>
      <c r="E132" s="240" t="s">
        <v>1</v>
      </c>
      <c r="F132" s="241" t="s">
        <v>140</v>
      </c>
      <c r="G132" s="239"/>
      <c r="H132" s="242">
        <v>4</v>
      </c>
      <c r="I132" s="243"/>
      <c r="J132" s="239"/>
      <c r="K132" s="239"/>
      <c r="L132" s="244"/>
      <c r="M132" s="245"/>
      <c r="N132" s="246"/>
      <c r="O132" s="246"/>
      <c r="P132" s="246"/>
      <c r="Q132" s="246"/>
      <c r="R132" s="246"/>
      <c r="S132" s="246"/>
      <c r="T132" s="247"/>
      <c r="U132" s="13"/>
      <c r="V132" s="13"/>
      <c r="W132" s="13"/>
      <c r="X132" s="13"/>
      <c r="Y132" s="13"/>
      <c r="Z132" s="13"/>
      <c r="AA132" s="13"/>
      <c r="AB132" s="13"/>
      <c r="AC132" s="13"/>
      <c r="AD132" s="13"/>
      <c r="AE132" s="13"/>
      <c r="AT132" s="248" t="s">
        <v>144</v>
      </c>
      <c r="AU132" s="248" t="s">
        <v>84</v>
      </c>
      <c r="AV132" s="13" t="s">
        <v>86</v>
      </c>
      <c r="AW132" s="13" t="s">
        <v>33</v>
      </c>
      <c r="AX132" s="13" t="s">
        <v>84</v>
      </c>
      <c r="AY132" s="248" t="s">
        <v>132</v>
      </c>
    </row>
    <row r="133" s="2" customFormat="1" ht="16.5" customHeight="1">
      <c r="A133" s="39"/>
      <c r="B133" s="40"/>
      <c r="C133" s="220" t="s">
        <v>182</v>
      </c>
      <c r="D133" s="220" t="s">
        <v>135</v>
      </c>
      <c r="E133" s="221" t="s">
        <v>632</v>
      </c>
      <c r="F133" s="222" t="s">
        <v>633</v>
      </c>
      <c r="G133" s="223" t="s">
        <v>177</v>
      </c>
      <c r="H133" s="224">
        <v>2303</v>
      </c>
      <c r="I133" s="225"/>
      <c r="J133" s="226">
        <f>ROUND(I133*H133,2)</f>
        <v>0</v>
      </c>
      <c r="K133" s="222" t="s">
        <v>139</v>
      </c>
      <c r="L133" s="45"/>
      <c r="M133" s="227" t="s">
        <v>1</v>
      </c>
      <c r="N133" s="228" t="s">
        <v>41</v>
      </c>
      <c r="O133" s="92"/>
      <c r="P133" s="229">
        <f>O133*H133</f>
        <v>0</v>
      </c>
      <c r="Q133" s="229">
        <v>0</v>
      </c>
      <c r="R133" s="229">
        <f>Q133*H133</f>
        <v>0</v>
      </c>
      <c r="S133" s="229">
        <v>0</v>
      </c>
      <c r="T133" s="230">
        <f>S133*H133</f>
        <v>0</v>
      </c>
      <c r="U133" s="39"/>
      <c r="V133" s="39"/>
      <c r="W133" s="39"/>
      <c r="X133" s="39"/>
      <c r="Y133" s="39"/>
      <c r="Z133" s="39"/>
      <c r="AA133" s="39"/>
      <c r="AB133" s="39"/>
      <c r="AC133" s="39"/>
      <c r="AD133" s="39"/>
      <c r="AE133" s="39"/>
      <c r="AR133" s="231" t="s">
        <v>140</v>
      </c>
      <c r="AT133" s="231" t="s">
        <v>135</v>
      </c>
      <c r="AU133" s="231" t="s">
        <v>84</v>
      </c>
      <c r="AY133" s="18" t="s">
        <v>132</v>
      </c>
      <c r="BE133" s="232">
        <f>IF(N133="základní",J133,0)</f>
        <v>0</v>
      </c>
      <c r="BF133" s="232">
        <f>IF(N133="snížená",J133,0)</f>
        <v>0</v>
      </c>
      <c r="BG133" s="232">
        <f>IF(N133="zákl. přenesená",J133,0)</f>
        <v>0</v>
      </c>
      <c r="BH133" s="232">
        <f>IF(N133="sníž. přenesená",J133,0)</f>
        <v>0</v>
      </c>
      <c r="BI133" s="232">
        <f>IF(N133="nulová",J133,0)</f>
        <v>0</v>
      </c>
      <c r="BJ133" s="18" t="s">
        <v>84</v>
      </c>
      <c r="BK133" s="232">
        <f>ROUND(I133*H133,2)</f>
        <v>0</v>
      </c>
      <c r="BL133" s="18" t="s">
        <v>140</v>
      </c>
      <c r="BM133" s="231" t="s">
        <v>634</v>
      </c>
    </row>
    <row r="134" s="2" customFormat="1">
      <c r="A134" s="39"/>
      <c r="B134" s="40"/>
      <c r="C134" s="41"/>
      <c r="D134" s="233" t="s">
        <v>142</v>
      </c>
      <c r="E134" s="41"/>
      <c r="F134" s="234" t="s">
        <v>635</v>
      </c>
      <c r="G134" s="41"/>
      <c r="H134" s="41"/>
      <c r="I134" s="235"/>
      <c r="J134" s="41"/>
      <c r="K134" s="41"/>
      <c r="L134" s="45"/>
      <c r="M134" s="236"/>
      <c r="N134" s="237"/>
      <c r="O134" s="92"/>
      <c r="P134" s="92"/>
      <c r="Q134" s="92"/>
      <c r="R134" s="92"/>
      <c r="S134" s="92"/>
      <c r="T134" s="93"/>
      <c r="U134" s="39"/>
      <c r="V134" s="39"/>
      <c r="W134" s="39"/>
      <c r="X134" s="39"/>
      <c r="Y134" s="39"/>
      <c r="Z134" s="39"/>
      <c r="AA134" s="39"/>
      <c r="AB134" s="39"/>
      <c r="AC134" s="39"/>
      <c r="AD134" s="39"/>
      <c r="AE134" s="39"/>
      <c r="AT134" s="18" t="s">
        <v>142</v>
      </c>
      <c r="AU134" s="18" t="s">
        <v>84</v>
      </c>
    </row>
    <row r="135" s="2" customFormat="1">
      <c r="A135" s="39"/>
      <c r="B135" s="40"/>
      <c r="C135" s="41"/>
      <c r="D135" s="233" t="s">
        <v>204</v>
      </c>
      <c r="E135" s="41"/>
      <c r="F135" s="270" t="s">
        <v>636</v>
      </c>
      <c r="G135" s="41"/>
      <c r="H135" s="41"/>
      <c r="I135" s="235"/>
      <c r="J135" s="41"/>
      <c r="K135" s="41"/>
      <c r="L135" s="45"/>
      <c r="M135" s="236"/>
      <c r="N135" s="237"/>
      <c r="O135" s="92"/>
      <c r="P135" s="92"/>
      <c r="Q135" s="92"/>
      <c r="R135" s="92"/>
      <c r="S135" s="92"/>
      <c r="T135" s="93"/>
      <c r="U135" s="39"/>
      <c r="V135" s="39"/>
      <c r="W135" s="39"/>
      <c r="X135" s="39"/>
      <c r="Y135" s="39"/>
      <c r="Z135" s="39"/>
      <c r="AA135" s="39"/>
      <c r="AB135" s="39"/>
      <c r="AC135" s="39"/>
      <c r="AD135" s="39"/>
      <c r="AE135" s="39"/>
      <c r="AT135" s="18" t="s">
        <v>204</v>
      </c>
      <c r="AU135" s="18" t="s">
        <v>84</v>
      </c>
    </row>
    <row r="136" s="13" customFormat="1">
      <c r="A136" s="13"/>
      <c r="B136" s="238"/>
      <c r="C136" s="239"/>
      <c r="D136" s="233" t="s">
        <v>144</v>
      </c>
      <c r="E136" s="240" t="s">
        <v>1</v>
      </c>
      <c r="F136" s="241" t="s">
        <v>637</v>
      </c>
      <c r="G136" s="239"/>
      <c r="H136" s="242">
        <v>2303</v>
      </c>
      <c r="I136" s="243"/>
      <c r="J136" s="239"/>
      <c r="K136" s="239"/>
      <c r="L136" s="244"/>
      <c r="M136" s="299"/>
      <c r="N136" s="300"/>
      <c r="O136" s="300"/>
      <c r="P136" s="300"/>
      <c r="Q136" s="300"/>
      <c r="R136" s="300"/>
      <c r="S136" s="300"/>
      <c r="T136" s="301"/>
      <c r="U136" s="13"/>
      <c r="V136" s="13"/>
      <c r="W136" s="13"/>
      <c r="X136" s="13"/>
      <c r="Y136" s="13"/>
      <c r="Z136" s="13"/>
      <c r="AA136" s="13"/>
      <c r="AB136" s="13"/>
      <c r="AC136" s="13"/>
      <c r="AD136" s="13"/>
      <c r="AE136" s="13"/>
      <c r="AT136" s="248" t="s">
        <v>144</v>
      </c>
      <c r="AU136" s="248" t="s">
        <v>84</v>
      </c>
      <c r="AV136" s="13" t="s">
        <v>86</v>
      </c>
      <c r="AW136" s="13" t="s">
        <v>33</v>
      </c>
      <c r="AX136" s="13" t="s">
        <v>84</v>
      </c>
      <c r="AY136" s="248" t="s">
        <v>132</v>
      </c>
    </row>
    <row r="137" s="2" customFormat="1" ht="6.96" customHeight="1">
      <c r="A137" s="39"/>
      <c r="B137" s="67"/>
      <c r="C137" s="68"/>
      <c r="D137" s="68"/>
      <c r="E137" s="68"/>
      <c r="F137" s="68"/>
      <c r="G137" s="68"/>
      <c r="H137" s="68"/>
      <c r="I137" s="68"/>
      <c r="J137" s="68"/>
      <c r="K137" s="68"/>
      <c r="L137" s="45"/>
      <c r="M137" s="39"/>
      <c r="O137" s="39"/>
      <c r="P137" s="39"/>
      <c r="Q137" s="39"/>
      <c r="R137" s="39"/>
      <c r="S137" s="39"/>
      <c r="T137" s="39"/>
      <c r="U137" s="39"/>
      <c r="V137" s="39"/>
      <c r="W137" s="39"/>
      <c r="X137" s="39"/>
      <c r="Y137" s="39"/>
      <c r="Z137" s="39"/>
      <c r="AA137" s="39"/>
      <c r="AB137" s="39"/>
      <c r="AC137" s="39"/>
      <c r="AD137" s="39"/>
      <c r="AE137" s="39"/>
    </row>
  </sheetData>
  <sheetProtection sheet="1" autoFilter="0" formatColumns="0" formatRows="0" objects="1" scenarios="1" spinCount="100000" saltValue="sf6TqD1tDco+kQ9cU+KqzXAQjg12S4fA/YQPrIUYY6xpP9/sUUcCndZudjK1tGK8cEWLFtKTVFQui/eBhoN0BQ==" hashValue="OvCnymcZS2Pdt8FKDiZbAeo6W9XB+NDUQ9xkL0Qf81ewh67W8OzhzSWN0Yg8tgx6FVByT+6+fEm3N3KaFmoqLQ==" algorithmName="SHA-512" password="CC35"/>
  <autoFilter ref="C116:K136"/>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130.832"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38"/>
      <c r="C3" s="139"/>
      <c r="D3" s="139"/>
      <c r="E3" s="139"/>
      <c r="F3" s="139"/>
      <c r="G3" s="139"/>
      <c r="H3" s="21"/>
    </row>
    <row r="4" s="1" customFormat="1" ht="24.96" customHeight="1">
      <c r="B4" s="21"/>
      <c r="C4" s="140" t="s">
        <v>638</v>
      </c>
      <c r="H4" s="21"/>
    </row>
    <row r="5" s="1" customFormat="1" ht="12" customHeight="1">
      <c r="B5" s="21"/>
      <c r="C5" s="302" t="s">
        <v>13</v>
      </c>
      <c r="D5" s="149" t="s">
        <v>14</v>
      </c>
      <c r="E5" s="1"/>
      <c r="F5" s="1"/>
      <c r="H5" s="21"/>
    </row>
    <row r="6" s="1" customFormat="1" ht="36.96" customHeight="1">
      <c r="B6" s="21"/>
      <c r="C6" s="303" t="s">
        <v>16</v>
      </c>
      <c r="D6" s="304" t="s">
        <v>17</v>
      </c>
      <c r="E6" s="1"/>
      <c r="F6" s="1"/>
      <c r="H6" s="21"/>
    </row>
    <row r="7" s="1" customFormat="1" ht="16.5" customHeight="1">
      <c r="B7" s="21"/>
      <c r="C7" s="142" t="s">
        <v>22</v>
      </c>
      <c r="D7" s="146" t="str">
        <f>'Rekapitulace stavby'!AN8</f>
        <v>16. 8. 2023</v>
      </c>
      <c r="H7" s="21"/>
    </row>
    <row r="8" s="2" customFormat="1" ht="10.8" customHeight="1">
      <c r="A8" s="39"/>
      <c r="B8" s="45"/>
      <c r="C8" s="39"/>
      <c r="D8" s="39"/>
      <c r="E8" s="39"/>
      <c r="F8" s="39"/>
      <c r="G8" s="39"/>
      <c r="H8" s="45"/>
    </row>
    <row r="9" s="11" customFormat="1" ht="29.28" customHeight="1">
      <c r="A9" s="193"/>
      <c r="B9" s="305"/>
      <c r="C9" s="306" t="s">
        <v>57</v>
      </c>
      <c r="D9" s="307" t="s">
        <v>58</v>
      </c>
      <c r="E9" s="307" t="s">
        <v>119</v>
      </c>
      <c r="F9" s="308" t="s">
        <v>639</v>
      </c>
      <c r="G9" s="193"/>
      <c r="H9" s="305"/>
    </row>
    <row r="10" s="2" customFormat="1" ht="26.4" customHeight="1">
      <c r="A10" s="39"/>
      <c r="B10" s="45"/>
      <c r="C10" s="309" t="s">
        <v>640</v>
      </c>
      <c r="D10" s="309" t="s">
        <v>82</v>
      </c>
      <c r="E10" s="39"/>
      <c r="F10" s="39"/>
      <c r="G10" s="39"/>
      <c r="H10" s="45"/>
    </row>
    <row r="11" s="2" customFormat="1" ht="16.8" customHeight="1">
      <c r="A11" s="39"/>
      <c r="B11" s="45"/>
      <c r="C11" s="310" t="s">
        <v>95</v>
      </c>
      <c r="D11" s="311" t="s">
        <v>1</v>
      </c>
      <c r="E11" s="312" t="s">
        <v>1</v>
      </c>
      <c r="F11" s="313">
        <v>0.036999999999999998</v>
      </c>
      <c r="G11" s="39"/>
      <c r="H11" s="45"/>
    </row>
    <row r="12" s="2" customFormat="1" ht="16.8" customHeight="1">
      <c r="A12" s="39"/>
      <c r="B12" s="45"/>
      <c r="C12" s="314" t="s">
        <v>1</v>
      </c>
      <c r="D12" s="314" t="s">
        <v>214</v>
      </c>
      <c r="E12" s="18" t="s">
        <v>1</v>
      </c>
      <c r="F12" s="315">
        <v>0</v>
      </c>
      <c r="G12" s="39"/>
      <c r="H12" s="45"/>
    </row>
    <row r="13" s="2" customFormat="1" ht="16.8" customHeight="1">
      <c r="A13" s="39"/>
      <c r="B13" s="45"/>
      <c r="C13" s="314" t="s">
        <v>1</v>
      </c>
      <c r="D13" s="314" t="s">
        <v>215</v>
      </c>
      <c r="E13" s="18" t="s">
        <v>1</v>
      </c>
      <c r="F13" s="315">
        <v>0</v>
      </c>
      <c r="G13" s="39"/>
      <c r="H13" s="45"/>
    </row>
    <row r="14" s="2" customFormat="1" ht="16.8" customHeight="1">
      <c r="A14" s="39"/>
      <c r="B14" s="45"/>
      <c r="C14" s="314" t="s">
        <v>1</v>
      </c>
      <c r="D14" s="314" t="s">
        <v>216</v>
      </c>
      <c r="E14" s="18" t="s">
        <v>1</v>
      </c>
      <c r="F14" s="315">
        <v>0.025999999999999999</v>
      </c>
      <c r="G14" s="39"/>
      <c r="H14" s="45"/>
    </row>
    <row r="15" s="2" customFormat="1" ht="16.8" customHeight="1">
      <c r="A15" s="39"/>
      <c r="B15" s="45"/>
      <c r="C15" s="314" t="s">
        <v>1</v>
      </c>
      <c r="D15" s="314" t="s">
        <v>217</v>
      </c>
      <c r="E15" s="18" t="s">
        <v>1</v>
      </c>
      <c r="F15" s="315">
        <v>0</v>
      </c>
      <c r="G15" s="39"/>
      <c r="H15" s="45"/>
    </row>
    <row r="16" s="2" customFormat="1" ht="16.8" customHeight="1">
      <c r="A16" s="39"/>
      <c r="B16" s="45"/>
      <c r="C16" s="314" t="s">
        <v>1</v>
      </c>
      <c r="D16" s="314" t="s">
        <v>218</v>
      </c>
      <c r="E16" s="18" t="s">
        <v>1</v>
      </c>
      <c r="F16" s="315">
        <v>0.010999999999999999</v>
      </c>
      <c r="G16" s="39"/>
      <c r="H16" s="45"/>
    </row>
    <row r="17" s="2" customFormat="1" ht="16.8" customHeight="1">
      <c r="A17" s="39"/>
      <c r="B17" s="45"/>
      <c r="C17" s="314" t="s">
        <v>95</v>
      </c>
      <c r="D17" s="314" t="s">
        <v>159</v>
      </c>
      <c r="E17" s="18" t="s">
        <v>1</v>
      </c>
      <c r="F17" s="315">
        <v>0.036999999999999998</v>
      </c>
      <c r="G17" s="39"/>
      <c r="H17" s="45"/>
    </row>
    <row r="18" s="2" customFormat="1" ht="16.8" customHeight="1">
      <c r="A18" s="39"/>
      <c r="B18" s="45"/>
      <c r="C18" s="316" t="s">
        <v>641</v>
      </c>
      <c r="D18" s="39"/>
      <c r="E18" s="39"/>
      <c r="F18" s="39"/>
      <c r="G18" s="39"/>
      <c r="H18" s="45"/>
    </row>
    <row r="19" s="2" customFormat="1" ht="16.8" customHeight="1">
      <c r="A19" s="39"/>
      <c r="B19" s="45"/>
      <c r="C19" s="314" t="s">
        <v>210</v>
      </c>
      <c r="D19" s="314" t="s">
        <v>211</v>
      </c>
      <c r="E19" s="18" t="s">
        <v>138</v>
      </c>
      <c r="F19" s="315">
        <v>0.036999999999999998</v>
      </c>
      <c r="G19" s="39"/>
      <c r="H19" s="45"/>
    </row>
    <row r="20" s="2" customFormat="1" ht="16.8" customHeight="1">
      <c r="A20" s="39"/>
      <c r="B20" s="45"/>
      <c r="C20" s="314" t="s">
        <v>228</v>
      </c>
      <c r="D20" s="314" t="s">
        <v>229</v>
      </c>
      <c r="E20" s="18" t="s">
        <v>230</v>
      </c>
      <c r="F20" s="315">
        <v>2966.4000000000001</v>
      </c>
      <c r="G20" s="39"/>
      <c r="H20" s="45"/>
    </row>
    <row r="21" s="2" customFormat="1" ht="16.8" customHeight="1">
      <c r="A21" s="39"/>
      <c r="B21" s="45"/>
      <c r="C21" s="314" t="s">
        <v>145</v>
      </c>
      <c r="D21" s="314" t="s">
        <v>146</v>
      </c>
      <c r="E21" s="18" t="s">
        <v>138</v>
      </c>
      <c r="F21" s="315">
        <v>0.036999999999999998</v>
      </c>
      <c r="G21" s="39"/>
      <c r="H21" s="45"/>
    </row>
    <row r="22" s="2" customFormat="1" ht="16.8" customHeight="1">
      <c r="A22" s="39"/>
      <c r="B22" s="45"/>
      <c r="C22" s="314" t="s">
        <v>243</v>
      </c>
      <c r="D22" s="314" t="s">
        <v>244</v>
      </c>
      <c r="E22" s="18" t="s">
        <v>245</v>
      </c>
      <c r="F22" s="315">
        <v>692.15999999999997</v>
      </c>
      <c r="G22" s="39"/>
      <c r="H22" s="45"/>
    </row>
    <row r="23" s="2" customFormat="1" ht="16.8" customHeight="1">
      <c r="A23" s="39"/>
      <c r="B23" s="45"/>
      <c r="C23" s="314" t="s">
        <v>220</v>
      </c>
      <c r="D23" s="314" t="s">
        <v>221</v>
      </c>
      <c r="E23" s="18" t="s">
        <v>138</v>
      </c>
      <c r="F23" s="315">
        <v>0.82399999999999995</v>
      </c>
      <c r="G23" s="39"/>
      <c r="H23" s="45"/>
    </row>
    <row r="24" s="2" customFormat="1" ht="16.8" customHeight="1">
      <c r="A24" s="39"/>
      <c r="B24" s="45"/>
      <c r="C24" s="314" t="s">
        <v>250</v>
      </c>
      <c r="D24" s="314" t="s">
        <v>251</v>
      </c>
      <c r="E24" s="18" t="s">
        <v>138</v>
      </c>
      <c r="F24" s="315">
        <v>0.82399999999999995</v>
      </c>
      <c r="G24" s="39"/>
      <c r="H24" s="45"/>
    </row>
    <row r="25" s="2" customFormat="1" ht="16.8" customHeight="1">
      <c r="A25" s="39"/>
      <c r="B25" s="45"/>
      <c r="C25" s="314" t="s">
        <v>311</v>
      </c>
      <c r="D25" s="314" t="s">
        <v>312</v>
      </c>
      <c r="E25" s="18" t="s">
        <v>308</v>
      </c>
      <c r="F25" s="315">
        <v>42</v>
      </c>
      <c r="G25" s="39"/>
      <c r="H25" s="45"/>
    </row>
    <row r="26" s="2" customFormat="1" ht="16.8" customHeight="1">
      <c r="A26" s="39"/>
      <c r="B26" s="45"/>
      <c r="C26" s="314" t="s">
        <v>192</v>
      </c>
      <c r="D26" s="314" t="s">
        <v>193</v>
      </c>
      <c r="E26" s="18" t="s">
        <v>185</v>
      </c>
      <c r="F26" s="315">
        <v>20.350000000000001</v>
      </c>
      <c r="G26" s="39"/>
      <c r="H26" s="45"/>
    </row>
    <row r="27" s="2" customFormat="1" ht="16.8" customHeight="1">
      <c r="A27" s="39"/>
      <c r="B27" s="45"/>
      <c r="C27" s="314" t="s">
        <v>236</v>
      </c>
      <c r="D27" s="314" t="s">
        <v>237</v>
      </c>
      <c r="E27" s="18" t="s">
        <v>185</v>
      </c>
      <c r="F27" s="315">
        <v>515</v>
      </c>
      <c r="G27" s="39"/>
      <c r="H27" s="45"/>
    </row>
    <row r="28" s="2" customFormat="1">
      <c r="A28" s="39"/>
      <c r="B28" s="45"/>
      <c r="C28" s="314" t="s">
        <v>371</v>
      </c>
      <c r="D28" s="314" t="s">
        <v>372</v>
      </c>
      <c r="E28" s="18" t="s">
        <v>185</v>
      </c>
      <c r="F28" s="315">
        <v>768.30200000000002</v>
      </c>
      <c r="G28" s="39"/>
      <c r="H28" s="45"/>
    </row>
    <row r="29" s="2" customFormat="1" ht="16.8" customHeight="1">
      <c r="A29" s="39"/>
      <c r="B29" s="45"/>
      <c r="C29" s="314" t="s">
        <v>403</v>
      </c>
      <c r="D29" s="314" t="s">
        <v>404</v>
      </c>
      <c r="E29" s="18" t="s">
        <v>185</v>
      </c>
      <c r="F29" s="315">
        <v>515</v>
      </c>
      <c r="G29" s="39"/>
      <c r="H29" s="45"/>
    </row>
    <row r="30" s="2" customFormat="1" ht="16.8" customHeight="1">
      <c r="A30" s="39"/>
      <c r="B30" s="45"/>
      <c r="C30" s="310" t="s">
        <v>642</v>
      </c>
      <c r="D30" s="311" t="s">
        <v>1</v>
      </c>
      <c r="E30" s="312" t="s">
        <v>1</v>
      </c>
      <c r="F30" s="313">
        <v>0.28699999999999998</v>
      </c>
      <c r="G30" s="39"/>
      <c r="H30" s="45"/>
    </row>
    <row r="31" s="2" customFormat="1" ht="16.8" customHeight="1">
      <c r="A31" s="39"/>
      <c r="B31" s="45"/>
      <c r="C31" s="310" t="s">
        <v>93</v>
      </c>
      <c r="D31" s="311" t="s">
        <v>1</v>
      </c>
      <c r="E31" s="312" t="s">
        <v>1</v>
      </c>
      <c r="F31" s="313">
        <v>0.78700000000000003</v>
      </c>
      <c r="G31" s="39"/>
      <c r="H31" s="45"/>
    </row>
    <row r="32" s="2" customFormat="1" ht="16.8" customHeight="1">
      <c r="A32" s="39"/>
      <c r="B32" s="45"/>
      <c r="C32" s="314" t="s">
        <v>1</v>
      </c>
      <c r="D32" s="314" t="s">
        <v>206</v>
      </c>
      <c r="E32" s="18" t="s">
        <v>1</v>
      </c>
      <c r="F32" s="315">
        <v>0</v>
      </c>
      <c r="G32" s="39"/>
      <c r="H32" s="45"/>
    </row>
    <row r="33" s="2" customFormat="1" ht="16.8" customHeight="1">
      <c r="A33" s="39"/>
      <c r="B33" s="45"/>
      <c r="C33" s="314" t="s">
        <v>1</v>
      </c>
      <c r="D33" s="314" t="s">
        <v>207</v>
      </c>
      <c r="E33" s="18" t="s">
        <v>1</v>
      </c>
      <c r="F33" s="315">
        <v>0</v>
      </c>
      <c r="G33" s="39"/>
      <c r="H33" s="45"/>
    </row>
    <row r="34" s="2" customFormat="1" ht="16.8" customHeight="1">
      <c r="A34" s="39"/>
      <c r="B34" s="45"/>
      <c r="C34" s="314" t="s">
        <v>1</v>
      </c>
      <c r="D34" s="314" t="s">
        <v>208</v>
      </c>
      <c r="E34" s="18" t="s">
        <v>1</v>
      </c>
      <c r="F34" s="315">
        <v>0.78700000000000003</v>
      </c>
      <c r="G34" s="39"/>
      <c r="H34" s="45"/>
    </row>
    <row r="35" s="2" customFormat="1" ht="16.8" customHeight="1">
      <c r="A35" s="39"/>
      <c r="B35" s="45"/>
      <c r="C35" s="314" t="s">
        <v>93</v>
      </c>
      <c r="D35" s="314" t="s">
        <v>159</v>
      </c>
      <c r="E35" s="18" t="s">
        <v>1</v>
      </c>
      <c r="F35" s="315">
        <v>0.78700000000000003</v>
      </c>
      <c r="G35" s="39"/>
      <c r="H35" s="45"/>
    </row>
    <row r="36" s="2" customFormat="1" ht="16.8" customHeight="1">
      <c r="A36" s="39"/>
      <c r="B36" s="45"/>
      <c r="C36" s="316" t="s">
        <v>641</v>
      </c>
      <c r="D36" s="39"/>
      <c r="E36" s="39"/>
      <c r="F36" s="39"/>
      <c r="G36" s="39"/>
      <c r="H36" s="45"/>
    </row>
    <row r="37" s="2" customFormat="1" ht="16.8" customHeight="1">
      <c r="A37" s="39"/>
      <c r="B37" s="45"/>
      <c r="C37" s="314" t="s">
        <v>200</v>
      </c>
      <c r="D37" s="314" t="s">
        <v>201</v>
      </c>
      <c r="E37" s="18" t="s">
        <v>138</v>
      </c>
      <c r="F37" s="315">
        <v>0.78700000000000003</v>
      </c>
      <c r="G37" s="39"/>
      <c r="H37" s="45"/>
    </row>
    <row r="38" s="2" customFormat="1" ht="16.8" customHeight="1">
      <c r="A38" s="39"/>
      <c r="B38" s="45"/>
      <c r="C38" s="314" t="s">
        <v>228</v>
      </c>
      <c r="D38" s="314" t="s">
        <v>229</v>
      </c>
      <c r="E38" s="18" t="s">
        <v>230</v>
      </c>
      <c r="F38" s="315">
        <v>2966.4000000000001</v>
      </c>
      <c r="G38" s="39"/>
      <c r="H38" s="45"/>
    </row>
    <row r="39" s="2" customFormat="1" ht="16.8" customHeight="1">
      <c r="A39" s="39"/>
      <c r="B39" s="45"/>
      <c r="C39" s="314" t="s">
        <v>136</v>
      </c>
      <c r="D39" s="314" t="s">
        <v>137</v>
      </c>
      <c r="E39" s="18" t="s">
        <v>138</v>
      </c>
      <c r="F39" s="315">
        <v>0.78700000000000003</v>
      </c>
      <c r="G39" s="39"/>
      <c r="H39" s="45"/>
    </row>
    <row r="40" s="2" customFormat="1" ht="16.8" customHeight="1">
      <c r="A40" s="39"/>
      <c r="B40" s="45"/>
      <c r="C40" s="314" t="s">
        <v>243</v>
      </c>
      <c r="D40" s="314" t="s">
        <v>244</v>
      </c>
      <c r="E40" s="18" t="s">
        <v>245</v>
      </c>
      <c r="F40" s="315">
        <v>692.15999999999997</v>
      </c>
      <c r="G40" s="39"/>
      <c r="H40" s="45"/>
    </row>
    <row r="41" s="2" customFormat="1" ht="16.8" customHeight="1">
      <c r="A41" s="39"/>
      <c r="B41" s="45"/>
      <c r="C41" s="314" t="s">
        <v>220</v>
      </c>
      <c r="D41" s="314" t="s">
        <v>221</v>
      </c>
      <c r="E41" s="18" t="s">
        <v>138</v>
      </c>
      <c r="F41" s="315">
        <v>0.82399999999999995</v>
      </c>
      <c r="G41" s="39"/>
      <c r="H41" s="45"/>
    </row>
    <row r="42" s="2" customFormat="1" ht="16.8" customHeight="1">
      <c r="A42" s="39"/>
      <c r="B42" s="45"/>
      <c r="C42" s="314" t="s">
        <v>250</v>
      </c>
      <c r="D42" s="314" t="s">
        <v>251</v>
      </c>
      <c r="E42" s="18" t="s">
        <v>138</v>
      </c>
      <c r="F42" s="315">
        <v>0.82399999999999995</v>
      </c>
      <c r="G42" s="39"/>
      <c r="H42" s="45"/>
    </row>
    <row r="43" s="2" customFormat="1" ht="16.8" customHeight="1">
      <c r="A43" s="39"/>
      <c r="B43" s="45"/>
      <c r="C43" s="314" t="s">
        <v>311</v>
      </c>
      <c r="D43" s="314" t="s">
        <v>312</v>
      </c>
      <c r="E43" s="18" t="s">
        <v>308</v>
      </c>
      <c r="F43" s="315">
        <v>42</v>
      </c>
      <c r="G43" s="39"/>
      <c r="H43" s="45"/>
    </row>
    <row r="44" s="2" customFormat="1" ht="16.8" customHeight="1">
      <c r="A44" s="39"/>
      <c r="B44" s="45"/>
      <c r="C44" s="314" t="s">
        <v>183</v>
      </c>
      <c r="D44" s="314" t="s">
        <v>184</v>
      </c>
      <c r="E44" s="18" t="s">
        <v>185</v>
      </c>
      <c r="F44" s="315">
        <v>232.952</v>
      </c>
      <c r="G44" s="39"/>
      <c r="H44" s="45"/>
    </row>
    <row r="45" s="2" customFormat="1" ht="16.8" customHeight="1">
      <c r="A45" s="39"/>
      <c r="B45" s="45"/>
      <c r="C45" s="314" t="s">
        <v>236</v>
      </c>
      <c r="D45" s="314" t="s">
        <v>237</v>
      </c>
      <c r="E45" s="18" t="s">
        <v>185</v>
      </c>
      <c r="F45" s="315">
        <v>515</v>
      </c>
      <c r="G45" s="39"/>
      <c r="H45" s="45"/>
    </row>
    <row r="46" s="2" customFormat="1">
      <c r="A46" s="39"/>
      <c r="B46" s="45"/>
      <c r="C46" s="314" t="s">
        <v>371</v>
      </c>
      <c r="D46" s="314" t="s">
        <v>372</v>
      </c>
      <c r="E46" s="18" t="s">
        <v>185</v>
      </c>
      <c r="F46" s="315">
        <v>768.30200000000002</v>
      </c>
      <c r="G46" s="39"/>
      <c r="H46" s="45"/>
    </row>
    <row r="47" s="2" customFormat="1" ht="16.8" customHeight="1">
      <c r="A47" s="39"/>
      <c r="B47" s="45"/>
      <c r="C47" s="314" t="s">
        <v>403</v>
      </c>
      <c r="D47" s="314" t="s">
        <v>404</v>
      </c>
      <c r="E47" s="18" t="s">
        <v>185</v>
      </c>
      <c r="F47" s="315">
        <v>515</v>
      </c>
      <c r="G47" s="39"/>
      <c r="H47" s="45"/>
    </row>
    <row r="48" s="2" customFormat="1" ht="16.8" customHeight="1">
      <c r="A48" s="39"/>
      <c r="B48" s="45"/>
      <c r="C48" s="310" t="s">
        <v>643</v>
      </c>
      <c r="D48" s="311" t="s">
        <v>1</v>
      </c>
      <c r="E48" s="312" t="s">
        <v>1</v>
      </c>
      <c r="F48" s="313">
        <v>0.93700000000000006</v>
      </c>
      <c r="G48" s="39"/>
      <c r="H48" s="45"/>
    </row>
    <row r="49" s="2" customFormat="1" ht="16.8" customHeight="1">
      <c r="A49" s="39"/>
      <c r="B49" s="45"/>
      <c r="C49" s="310" t="s">
        <v>433</v>
      </c>
      <c r="D49" s="311" t="s">
        <v>1</v>
      </c>
      <c r="E49" s="312" t="s">
        <v>1</v>
      </c>
      <c r="F49" s="313">
        <v>0.045999999999999999</v>
      </c>
      <c r="G49" s="39"/>
      <c r="H49" s="45"/>
    </row>
    <row r="50" s="2" customFormat="1" ht="16.8" customHeight="1">
      <c r="A50" s="39"/>
      <c r="B50" s="45"/>
      <c r="C50" s="310" t="s">
        <v>100</v>
      </c>
      <c r="D50" s="311" t="s">
        <v>1</v>
      </c>
      <c r="E50" s="312" t="s">
        <v>1</v>
      </c>
      <c r="F50" s="313">
        <v>692.15999999999997</v>
      </c>
      <c r="G50" s="39"/>
      <c r="H50" s="45"/>
    </row>
    <row r="51" s="2" customFormat="1" ht="16.8" customHeight="1">
      <c r="A51" s="39"/>
      <c r="B51" s="45"/>
      <c r="C51" s="314" t="s">
        <v>1</v>
      </c>
      <c r="D51" s="314" t="s">
        <v>248</v>
      </c>
      <c r="E51" s="18" t="s">
        <v>1</v>
      </c>
      <c r="F51" s="315">
        <v>0</v>
      </c>
      <c r="G51" s="39"/>
      <c r="H51" s="45"/>
    </row>
    <row r="52" s="2" customFormat="1" ht="16.8" customHeight="1">
      <c r="A52" s="39"/>
      <c r="B52" s="45"/>
      <c r="C52" s="314" t="s">
        <v>100</v>
      </c>
      <c r="D52" s="314" t="s">
        <v>249</v>
      </c>
      <c r="E52" s="18" t="s">
        <v>1</v>
      </c>
      <c r="F52" s="315">
        <v>692.15999999999997</v>
      </c>
      <c r="G52" s="39"/>
      <c r="H52" s="45"/>
    </row>
    <row r="53" s="2" customFormat="1" ht="16.8" customHeight="1">
      <c r="A53" s="39"/>
      <c r="B53" s="45"/>
      <c r="C53" s="316" t="s">
        <v>641</v>
      </c>
      <c r="D53" s="39"/>
      <c r="E53" s="39"/>
      <c r="F53" s="39"/>
      <c r="G53" s="39"/>
      <c r="H53" s="45"/>
    </row>
    <row r="54" s="2" customFormat="1" ht="16.8" customHeight="1">
      <c r="A54" s="39"/>
      <c r="B54" s="45"/>
      <c r="C54" s="314" t="s">
        <v>243</v>
      </c>
      <c r="D54" s="314" t="s">
        <v>244</v>
      </c>
      <c r="E54" s="18" t="s">
        <v>245</v>
      </c>
      <c r="F54" s="315">
        <v>692.15999999999997</v>
      </c>
      <c r="G54" s="39"/>
      <c r="H54" s="45"/>
    </row>
    <row r="55" s="2" customFormat="1" ht="16.8" customHeight="1">
      <c r="A55" s="39"/>
      <c r="B55" s="45"/>
      <c r="C55" s="314" t="s">
        <v>395</v>
      </c>
      <c r="D55" s="314" t="s">
        <v>396</v>
      </c>
      <c r="E55" s="18" t="s">
        <v>185</v>
      </c>
      <c r="F55" s="315">
        <v>1176.672</v>
      </c>
      <c r="G55" s="39"/>
      <c r="H55" s="45"/>
    </row>
    <row r="56" s="2" customFormat="1" ht="16.8" customHeight="1">
      <c r="A56" s="39"/>
      <c r="B56" s="45"/>
      <c r="C56" s="314" t="s">
        <v>337</v>
      </c>
      <c r="D56" s="314" t="s">
        <v>338</v>
      </c>
      <c r="E56" s="18" t="s">
        <v>185</v>
      </c>
      <c r="F56" s="315">
        <v>1176.672</v>
      </c>
      <c r="G56" s="39"/>
      <c r="H56" s="45"/>
    </row>
    <row r="57" s="2" customFormat="1" ht="16.8" customHeight="1">
      <c r="A57" s="39"/>
      <c r="B57" s="45"/>
      <c r="C57" s="310" t="s">
        <v>225</v>
      </c>
      <c r="D57" s="311" t="s">
        <v>1</v>
      </c>
      <c r="E57" s="312" t="s">
        <v>1</v>
      </c>
      <c r="F57" s="313">
        <v>0.82399999999999995</v>
      </c>
      <c r="G57" s="39"/>
      <c r="H57" s="45"/>
    </row>
    <row r="58" s="2" customFormat="1" ht="16.8" customHeight="1">
      <c r="A58" s="39"/>
      <c r="B58" s="45"/>
      <c r="C58" s="314" t="s">
        <v>1</v>
      </c>
      <c r="D58" s="314" t="s">
        <v>224</v>
      </c>
      <c r="E58" s="18" t="s">
        <v>1</v>
      </c>
      <c r="F58" s="315">
        <v>0</v>
      </c>
      <c r="G58" s="39"/>
      <c r="H58" s="45"/>
    </row>
    <row r="59" s="2" customFormat="1" ht="16.8" customHeight="1">
      <c r="A59" s="39"/>
      <c r="B59" s="45"/>
      <c r="C59" s="314" t="s">
        <v>225</v>
      </c>
      <c r="D59" s="314" t="s">
        <v>226</v>
      </c>
      <c r="E59" s="18" t="s">
        <v>1</v>
      </c>
      <c r="F59" s="315">
        <v>0.82399999999999995</v>
      </c>
      <c r="G59" s="39"/>
      <c r="H59" s="45"/>
    </row>
    <row r="60" s="2" customFormat="1" ht="16.8" customHeight="1">
      <c r="A60" s="39"/>
      <c r="B60" s="45"/>
      <c r="C60" s="310" t="s">
        <v>298</v>
      </c>
      <c r="D60" s="311" t="s">
        <v>1</v>
      </c>
      <c r="E60" s="312" t="s">
        <v>1</v>
      </c>
      <c r="F60" s="313">
        <v>1077</v>
      </c>
      <c r="G60" s="39"/>
      <c r="H60" s="45"/>
    </row>
    <row r="61" s="2" customFormat="1" ht="16.8" customHeight="1">
      <c r="A61" s="39"/>
      <c r="B61" s="45"/>
      <c r="C61" s="314" t="s">
        <v>1</v>
      </c>
      <c r="D61" s="314" t="s">
        <v>267</v>
      </c>
      <c r="E61" s="18" t="s">
        <v>1</v>
      </c>
      <c r="F61" s="315">
        <v>0</v>
      </c>
      <c r="G61" s="39"/>
      <c r="H61" s="45"/>
    </row>
    <row r="62" s="2" customFormat="1" ht="16.8" customHeight="1">
      <c r="A62" s="39"/>
      <c r="B62" s="45"/>
      <c r="C62" s="314" t="s">
        <v>1</v>
      </c>
      <c r="D62" s="314" t="s">
        <v>297</v>
      </c>
      <c r="E62" s="18" t="s">
        <v>1</v>
      </c>
      <c r="F62" s="315">
        <v>1077</v>
      </c>
      <c r="G62" s="39"/>
      <c r="H62" s="45"/>
    </row>
    <row r="63" s="2" customFormat="1" ht="16.8" customHeight="1">
      <c r="A63" s="39"/>
      <c r="B63" s="45"/>
      <c r="C63" s="314" t="s">
        <v>298</v>
      </c>
      <c r="D63" s="314" t="s">
        <v>159</v>
      </c>
      <c r="E63" s="18" t="s">
        <v>1</v>
      </c>
      <c r="F63" s="315">
        <v>1077</v>
      </c>
      <c r="G63" s="39"/>
      <c r="H63" s="45"/>
    </row>
    <row r="64" s="2" customFormat="1" ht="16.8" customHeight="1">
      <c r="A64" s="39"/>
      <c r="B64" s="45"/>
      <c r="C64" s="310" t="s">
        <v>104</v>
      </c>
      <c r="D64" s="311" t="s">
        <v>1</v>
      </c>
      <c r="E64" s="312" t="s">
        <v>1</v>
      </c>
      <c r="F64" s="313">
        <v>42</v>
      </c>
      <c r="G64" s="39"/>
      <c r="H64" s="45"/>
    </row>
    <row r="65" s="2" customFormat="1" ht="16.8" customHeight="1">
      <c r="A65" s="39"/>
      <c r="B65" s="45"/>
      <c r="C65" s="314" t="s">
        <v>1</v>
      </c>
      <c r="D65" s="314" t="s">
        <v>315</v>
      </c>
      <c r="E65" s="18" t="s">
        <v>1</v>
      </c>
      <c r="F65" s="315">
        <v>0</v>
      </c>
      <c r="G65" s="39"/>
      <c r="H65" s="45"/>
    </row>
    <row r="66" s="2" customFormat="1" ht="16.8" customHeight="1">
      <c r="A66" s="39"/>
      <c r="B66" s="45"/>
      <c r="C66" s="314" t="s">
        <v>1</v>
      </c>
      <c r="D66" s="314" t="s">
        <v>316</v>
      </c>
      <c r="E66" s="18" t="s">
        <v>1</v>
      </c>
      <c r="F66" s="315">
        <v>28</v>
      </c>
      <c r="G66" s="39"/>
      <c r="H66" s="45"/>
    </row>
    <row r="67" s="2" customFormat="1" ht="16.8" customHeight="1">
      <c r="A67" s="39"/>
      <c r="B67" s="45"/>
      <c r="C67" s="314" t="s">
        <v>1</v>
      </c>
      <c r="D67" s="314" t="s">
        <v>317</v>
      </c>
      <c r="E67" s="18" t="s">
        <v>1</v>
      </c>
      <c r="F67" s="315">
        <v>0</v>
      </c>
      <c r="G67" s="39"/>
      <c r="H67" s="45"/>
    </row>
    <row r="68" s="2" customFormat="1" ht="16.8" customHeight="1">
      <c r="A68" s="39"/>
      <c r="B68" s="45"/>
      <c r="C68" s="314" t="s">
        <v>1</v>
      </c>
      <c r="D68" s="314" t="s">
        <v>318</v>
      </c>
      <c r="E68" s="18" t="s">
        <v>1</v>
      </c>
      <c r="F68" s="315">
        <v>14</v>
      </c>
      <c r="G68" s="39"/>
      <c r="H68" s="45"/>
    </row>
    <row r="69" s="2" customFormat="1" ht="16.8" customHeight="1">
      <c r="A69" s="39"/>
      <c r="B69" s="45"/>
      <c r="C69" s="314" t="s">
        <v>104</v>
      </c>
      <c r="D69" s="314" t="s">
        <v>159</v>
      </c>
      <c r="E69" s="18" t="s">
        <v>1</v>
      </c>
      <c r="F69" s="315">
        <v>42</v>
      </c>
      <c r="G69" s="39"/>
      <c r="H69" s="45"/>
    </row>
    <row r="70" s="2" customFormat="1" ht="16.8" customHeight="1">
      <c r="A70" s="39"/>
      <c r="B70" s="45"/>
      <c r="C70" s="316" t="s">
        <v>641</v>
      </c>
      <c r="D70" s="39"/>
      <c r="E70" s="39"/>
      <c r="F70" s="39"/>
      <c r="G70" s="39"/>
      <c r="H70" s="45"/>
    </row>
    <row r="71" s="2" customFormat="1" ht="16.8" customHeight="1">
      <c r="A71" s="39"/>
      <c r="B71" s="45"/>
      <c r="C71" s="314" t="s">
        <v>311</v>
      </c>
      <c r="D71" s="314" t="s">
        <v>312</v>
      </c>
      <c r="E71" s="18" t="s">
        <v>308</v>
      </c>
      <c r="F71" s="315">
        <v>42</v>
      </c>
      <c r="G71" s="39"/>
      <c r="H71" s="45"/>
    </row>
    <row r="72" s="2" customFormat="1" ht="16.8" customHeight="1">
      <c r="A72" s="39"/>
      <c r="B72" s="45"/>
      <c r="C72" s="314" t="s">
        <v>150</v>
      </c>
      <c r="D72" s="314" t="s">
        <v>151</v>
      </c>
      <c r="E72" s="18" t="s">
        <v>152</v>
      </c>
      <c r="F72" s="315">
        <v>110</v>
      </c>
      <c r="G72" s="39"/>
      <c r="H72" s="45"/>
    </row>
    <row r="73" s="2" customFormat="1" ht="16.8" customHeight="1">
      <c r="A73" s="39"/>
      <c r="B73" s="45"/>
      <c r="C73" s="314" t="s">
        <v>325</v>
      </c>
      <c r="D73" s="314" t="s">
        <v>326</v>
      </c>
      <c r="E73" s="18" t="s">
        <v>308</v>
      </c>
      <c r="F73" s="315">
        <v>34</v>
      </c>
      <c r="G73" s="39"/>
      <c r="H73" s="45"/>
    </row>
    <row r="74" s="2" customFormat="1" ht="16.8" customHeight="1">
      <c r="A74" s="39"/>
      <c r="B74" s="45"/>
      <c r="C74" s="310" t="s">
        <v>435</v>
      </c>
      <c r="D74" s="311" t="s">
        <v>1</v>
      </c>
      <c r="E74" s="312" t="s">
        <v>1</v>
      </c>
      <c r="F74" s="313">
        <v>27.861999999999998</v>
      </c>
      <c r="G74" s="39"/>
      <c r="H74" s="45"/>
    </row>
    <row r="75" s="2" customFormat="1" ht="16.8" customHeight="1">
      <c r="A75" s="39"/>
      <c r="B75" s="45"/>
      <c r="C75" s="310" t="s">
        <v>98</v>
      </c>
      <c r="D75" s="311" t="s">
        <v>1</v>
      </c>
      <c r="E75" s="312" t="s">
        <v>1</v>
      </c>
      <c r="F75" s="313">
        <v>1848</v>
      </c>
      <c r="G75" s="39"/>
      <c r="H75" s="45"/>
    </row>
    <row r="76" s="2" customFormat="1" ht="16.8" customHeight="1">
      <c r="A76" s="39"/>
      <c r="B76" s="45"/>
      <c r="C76" s="314" t="s">
        <v>1</v>
      </c>
      <c r="D76" s="314" t="s">
        <v>304</v>
      </c>
      <c r="E76" s="18" t="s">
        <v>1</v>
      </c>
      <c r="F76" s="315">
        <v>0</v>
      </c>
      <c r="G76" s="39"/>
      <c r="H76" s="45"/>
    </row>
    <row r="77" s="2" customFormat="1" ht="16.8" customHeight="1">
      <c r="A77" s="39"/>
      <c r="B77" s="45"/>
      <c r="C77" s="314" t="s">
        <v>98</v>
      </c>
      <c r="D77" s="314" t="s">
        <v>305</v>
      </c>
      <c r="E77" s="18" t="s">
        <v>1</v>
      </c>
      <c r="F77" s="315">
        <v>1848</v>
      </c>
      <c r="G77" s="39"/>
      <c r="H77" s="45"/>
    </row>
    <row r="78" s="2" customFormat="1" ht="16.8" customHeight="1">
      <c r="A78" s="39"/>
      <c r="B78" s="45"/>
      <c r="C78" s="316" t="s">
        <v>641</v>
      </c>
      <c r="D78" s="39"/>
      <c r="E78" s="39"/>
      <c r="F78" s="39"/>
      <c r="G78" s="39"/>
      <c r="H78" s="45"/>
    </row>
    <row r="79" s="2" customFormat="1" ht="16.8" customHeight="1">
      <c r="A79" s="39"/>
      <c r="B79" s="45"/>
      <c r="C79" s="314" t="s">
        <v>300</v>
      </c>
      <c r="D79" s="314" t="s">
        <v>301</v>
      </c>
      <c r="E79" s="18" t="s">
        <v>177</v>
      </c>
      <c r="F79" s="315">
        <v>1848</v>
      </c>
      <c r="G79" s="39"/>
      <c r="H79" s="45"/>
    </row>
    <row r="80" s="2" customFormat="1" ht="16.8" customHeight="1">
      <c r="A80" s="39"/>
      <c r="B80" s="45"/>
      <c r="C80" s="314" t="s">
        <v>331</v>
      </c>
      <c r="D80" s="314" t="s">
        <v>332</v>
      </c>
      <c r="E80" s="18" t="s">
        <v>177</v>
      </c>
      <c r="F80" s="315">
        <v>1848</v>
      </c>
      <c r="G80" s="39"/>
      <c r="H80" s="45"/>
    </row>
    <row r="81" s="2" customFormat="1" ht="16.8" customHeight="1">
      <c r="A81" s="39"/>
      <c r="B81" s="45"/>
      <c r="C81" s="310" t="s">
        <v>197</v>
      </c>
      <c r="D81" s="311" t="s">
        <v>1</v>
      </c>
      <c r="E81" s="312" t="s">
        <v>1</v>
      </c>
      <c r="F81" s="313">
        <v>20.350000000000001</v>
      </c>
      <c r="G81" s="39"/>
      <c r="H81" s="45"/>
    </row>
    <row r="82" s="2" customFormat="1" ht="16.8" customHeight="1">
      <c r="A82" s="39"/>
      <c r="B82" s="45"/>
      <c r="C82" s="314" t="s">
        <v>1</v>
      </c>
      <c r="D82" s="314" t="s">
        <v>196</v>
      </c>
      <c r="E82" s="18" t="s">
        <v>1</v>
      </c>
      <c r="F82" s="315">
        <v>0</v>
      </c>
      <c r="G82" s="39"/>
      <c r="H82" s="45"/>
    </row>
    <row r="83" s="2" customFormat="1" ht="16.8" customHeight="1">
      <c r="A83" s="39"/>
      <c r="B83" s="45"/>
      <c r="C83" s="314" t="s">
        <v>197</v>
      </c>
      <c r="D83" s="314" t="s">
        <v>198</v>
      </c>
      <c r="E83" s="18" t="s">
        <v>1</v>
      </c>
      <c r="F83" s="315">
        <v>20.350000000000001</v>
      </c>
      <c r="G83" s="39"/>
      <c r="H83" s="45"/>
    </row>
    <row r="84" s="2" customFormat="1" ht="16.8" customHeight="1">
      <c r="A84" s="39"/>
      <c r="B84" s="45"/>
      <c r="C84" s="310" t="s">
        <v>189</v>
      </c>
      <c r="D84" s="311" t="s">
        <v>1</v>
      </c>
      <c r="E84" s="312" t="s">
        <v>1</v>
      </c>
      <c r="F84" s="313">
        <v>232.952</v>
      </c>
      <c r="G84" s="39"/>
      <c r="H84" s="45"/>
    </row>
    <row r="85" s="2" customFormat="1" ht="16.8" customHeight="1">
      <c r="A85" s="39"/>
      <c r="B85" s="45"/>
      <c r="C85" s="314" t="s">
        <v>1</v>
      </c>
      <c r="D85" s="314" t="s">
        <v>188</v>
      </c>
      <c r="E85" s="18" t="s">
        <v>1</v>
      </c>
      <c r="F85" s="315">
        <v>0</v>
      </c>
      <c r="G85" s="39"/>
      <c r="H85" s="45"/>
    </row>
    <row r="86" s="2" customFormat="1" ht="16.8" customHeight="1">
      <c r="A86" s="39"/>
      <c r="B86" s="45"/>
      <c r="C86" s="314" t="s">
        <v>189</v>
      </c>
      <c r="D86" s="314" t="s">
        <v>190</v>
      </c>
      <c r="E86" s="18" t="s">
        <v>1</v>
      </c>
      <c r="F86" s="315">
        <v>232.952</v>
      </c>
      <c r="G86" s="39"/>
      <c r="H86" s="45"/>
    </row>
    <row r="87" s="2" customFormat="1" ht="16.8" customHeight="1">
      <c r="A87" s="39"/>
      <c r="B87" s="45"/>
      <c r="C87" s="310" t="s">
        <v>102</v>
      </c>
      <c r="D87" s="311" t="s">
        <v>1</v>
      </c>
      <c r="E87" s="312" t="s">
        <v>1</v>
      </c>
      <c r="F87" s="313">
        <v>855</v>
      </c>
      <c r="G87" s="39"/>
      <c r="H87" s="45"/>
    </row>
    <row r="88" s="2" customFormat="1" ht="16.8" customHeight="1">
      <c r="A88" s="39"/>
      <c r="B88" s="45"/>
      <c r="C88" s="314" t="s">
        <v>1</v>
      </c>
      <c r="D88" s="314" t="s">
        <v>274</v>
      </c>
      <c r="E88" s="18" t="s">
        <v>1</v>
      </c>
      <c r="F88" s="315">
        <v>0</v>
      </c>
      <c r="G88" s="39"/>
      <c r="H88" s="45"/>
    </row>
    <row r="89" s="2" customFormat="1" ht="16.8" customHeight="1">
      <c r="A89" s="39"/>
      <c r="B89" s="45"/>
      <c r="C89" s="314" t="s">
        <v>1</v>
      </c>
      <c r="D89" s="314" t="s">
        <v>275</v>
      </c>
      <c r="E89" s="18" t="s">
        <v>1</v>
      </c>
      <c r="F89" s="315">
        <v>0</v>
      </c>
      <c r="G89" s="39"/>
      <c r="H89" s="45"/>
    </row>
    <row r="90" s="2" customFormat="1" ht="16.8" customHeight="1">
      <c r="A90" s="39"/>
      <c r="B90" s="45"/>
      <c r="C90" s="314" t="s">
        <v>1</v>
      </c>
      <c r="D90" s="314" t="s">
        <v>276</v>
      </c>
      <c r="E90" s="18" t="s">
        <v>1</v>
      </c>
      <c r="F90" s="315">
        <v>199</v>
      </c>
      <c r="G90" s="39"/>
      <c r="H90" s="45"/>
    </row>
    <row r="91" s="2" customFormat="1" ht="16.8" customHeight="1">
      <c r="A91" s="39"/>
      <c r="B91" s="45"/>
      <c r="C91" s="314" t="s">
        <v>1</v>
      </c>
      <c r="D91" s="314" t="s">
        <v>277</v>
      </c>
      <c r="E91" s="18" t="s">
        <v>1</v>
      </c>
      <c r="F91" s="315">
        <v>0</v>
      </c>
      <c r="G91" s="39"/>
      <c r="H91" s="45"/>
    </row>
    <row r="92" s="2" customFormat="1" ht="16.8" customHeight="1">
      <c r="A92" s="39"/>
      <c r="B92" s="45"/>
      <c r="C92" s="314" t="s">
        <v>1</v>
      </c>
      <c r="D92" s="314" t="s">
        <v>278</v>
      </c>
      <c r="E92" s="18" t="s">
        <v>1</v>
      </c>
      <c r="F92" s="315">
        <v>29</v>
      </c>
      <c r="G92" s="39"/>
      <c r="H92" s="45"/>
    </row>
    <row r="93" s="2" customFormat="1" ht="16.8" customHeight="1">
      <c r="A93" s="39"/>
      <c r="B93" s="45"/>
      <c r="C93" s="314" t="s">
        <v>1</v>
      </c>
      <c r="D93" s="314" t="s">
        <v>279</v>
      </c>
      <c r="E93" s="18" t="s">
        <v>1</v>
      </c>
      <c r="F93" s="315">
        <v>0</v>
      </c>
      <c r="G93" s="39"/>
      <c r="H93" s="45"/>
    </row>
    <row r="94" s="2" customFormat="1" ht="16.8" customHeight="1">
      <c r="A94" s="39"/>
      <c r="B94" s="45"/>
      <c r="C94" s="314" t="s">
        <v>1</v>
      </c>
      <c r="D94" s="314" t="s">
        <v>280</v>
      </c>
      <c r="E94" s="18" t="s">
        <v>1</v>
      </c>
      <c r="F94" s="315">
        <v>12</v>
      </c>
      <c r="G94" s="39"/>
      <c r="H94" s="45"/>
    </row>
    <row r="95" s="2" customFormat="1" ht="16.8" customHeight="1">
      <c r="A95" s="39"/>
      <c r="B95" s="45"/>
      <c r="C95" s="314" t="s">
        <v>1</v>
      </c>
      <c r="D95" s="314" t="s">
        <v>282</v>
      </c>
      <c r="E95" s="18" t="s">
        <v>1</v>
      </c>
      <c r="F95" s="315">
        <v>0</v>
      </c>
      <c r="G95" s="39"/>
      <c r="H95" s="45"/>
    </row>
    <row r="96" s="2" customFormat="1" ht="16.8" customHeight="1">
      <c r="A96" s="39"/>
      <c r="B96" s="45"/>
      <c r="C96" s="314" t="s">
        <v>1</v>
      </c>
      <c r="D96" s="314" t="s">
        <v>283</v>
      </c>
      <c r="E96" s="18" t="s">
        <v>1</v>
      </c>
      <c r="F96" s="315">
        <v>0</v>
      </c>
      <c r="G96" s="39"/>
      <c r="H96" s="45"/>
    </row>
    <row r="97" s="2" customFormat="1" ht="16.8" customHeight="1">
      <c r="A97" s="39"/>
      <c r="B97" s="45"/>
      <c r="C97" s="314" t="s">
        <v>1</v>
      </c>
      <c r="D97" s="314" t="s">
        <v>284</v>
      </c>
      <c r="E97" s="18" t="s">
        <v>1</v>
      </c>
      <c r="F97" s="315">
        <v>15</v>
      </c>
      <c r="G97" s="39"/>
      <c r="H97" s="45"/>
    </row>
    <row r="98" s="2" customFormat="1" ht="16.8" customHeight="1">
      <c r="A98" s="39"/>
      <c r="B98" s="45"/>
      <c r="C98" s="314" t="s">
        <v>1</v>
      </c>
      <c r="D98" s="314" t="s">
        <v>285</v>
      </c>
      <c r="E98" s="18" t="s">
        <v>1</v>
      </c>
      <c r="F98" s="315">
        <v>0</v>
      </c>
      <c r="G98" s="39"/>
      <c r="H98" s="45"/>
    </row>
    <row r="99" s="2" customFormat="1" ht="16.8" customHeight="1">
      <c r="A99" s="39"/>
      <c r="B99" s="45"/>
      <c r="C99" s="314" t="s">
        <v>1</v>
      </c>
      <c r="D99" s="314" t="s">
        <v>286</v>
      </c>
      <c r="E99" s="18" t="s">
        <v>1</v>
      </c>
      <c r="F99" s="315">
        <v>397</v>
      </c>
      <c r="G99" s="39"/>
      <c r="H99" s="45"/>
    </row>
    <row r="100" s="2" customFormat="1" ht="16.8" customHeight="1">
      <c r="A100" s="39"/>
      <c r="B100" s="45"/>
      <c r="C100" s="314" t="s">
        <v>1</v>
      </c>
      <c r="D100" s="314" t="s">
        <v>287</v>
      </c>
      <c r="E100" s="18" t="s">
        <v>1</v>
      </c>
      <c r="F100" s="315">
        <v>0</v>
      </c>
      <c r="G100" s="39"/>
      <c r="H100" s="45"/>
    </row>
    <row r="101" s="2" customFormat="1" ht="16.8" customHeight="1">
      <c r="A101" s="39"/>
      <c r="B101" s="45"/>
      <c r="C101" s="314" t="s">
        <v>1</v>
      </c>
      <c r="D101" s="314" t="s">
        <v>288</v>
      </c>
      <c r="E101" s="18" t="s">
        <v>1</v>
      </c>
      <c r="F101" s="315">
        <v>171</v>
      </c>
      <c r="G101" s="39"/>
      <c r="H101" s="45"/>
    </row>
    <row r="102" s="2" customFormat="1" ht="16.8" customHeight="1">
      <c r="A102" s="39"/>
      <c r="B102" s="45"/>
      <c r="C102" s="314" t="s">
        <v>1</v>
      </c>
      <c r="D102" s="314" t="s">
        <v>289</v>
      </c>
      <c r="E102" s="18" t="s">
        <v>1</v>
      </c>
      <c r="F102" s="315">
        <v>0</v>
      </c>
      <c r="G102" s="39"/>
      <c r="H102" s="45"/>
    </row>
    <row r="103" s="2" customFormat="1" ht="16.8" customHeight="1">
      <c r="A103" s="39"/>
      <c r="B103" s="45"/>
      <c r="C103" s="314" t="s">
        <v>1</v>
      </c>
      <c r="D103" s="314" t="s">
        <v>290</v>
      </c>
      <c r="E103" s="18" t="s">
        <v>1</v>
      </c>
      <c r="F103" s="315">
        <v>17</v>
      </c>
      <c r="G103" s="39"/>
      <c r="H103" s="45"/>
    </row>
    <row r="104" s="2" customFormat="1" ht="16.8" customHeight="1">
      <c r="A104" s="39"/>
      <c r="B104" s="45"/>
      <c r="C104" s="314" t="s">
        <v>1</v>
      </c>
      <c r="D104" s="314" t="s">
        <v>291</v>
      </c>
      <c r="E104" s="18" t="s">
        <v>1</v>
      </c>
      <c r="F104" s="315">
        <v>0</v>
      </c>
      <c r="G104" s="39"/>
      <c r="H104" s="45"/>
    </row>
    <row r="105" s="2" customFormat="1" ht="16.8" customHeight="1">
      <c r="A105" s="39"/>
      <c r="B105" s="45"/>
      <c r="C105" s="314" t="s">
        <v>1</v>
      </c>
      <c r="D105" s="314" t="s">
        <v>283</v>
      </c>
      <c r="E105" s="18" t="s">
        <v>1</v>
      </c>
      <c r="F105" s="315">
        <v>0</v>
      </c>
      <c r="G105" s="39"/>
      <c r="H105" s="45"/>
    </row>
    <row r="106" s="2" customFormat="1" ht="16.8" customHeight="1">
      <c r="A106" s="39"/>
      <c r="B106" s="45"/>
      <c r="C106" s="314" t="s">
        <v>1</v>
      </c>
      <c r="D106" s="314" t="s">
        <v>284</v>
      </c>
      <c r="E106" s="18" t="s">
        <v>1</v>
      </c>
      <c r="F106" s="315">
        <v>15</v>
      </c>
      <c r="G106" s="39"/>
      <c r="H106" s="45"/>
    </row>
    <row r="107" s="2" customFormat="1" ht="16.8" customHeight="1">
      <c r="A107" s="39"/>
      <c r="B107" s="45"/>
      <c r="C107" s="314" t="s">
        <v>102</v>
      </c>
      <c r="D107" s="314" t="s">
        <v>159</v>
      </c>
      <c r="E107" s="18" t="s">
        <v>1</v>
      </c>
      <c r="F107" s="315">
        <v>855</v>
      </c>
      <c r="G107" s="39"/>
      <c r="H107" s="45"/>
    </row>
    <row r="108" s="2" customFormat="1" ht="16.8" customHeight="1">
      <c r="A108" s="39"/>
      <c r="B108" s="45"/>
      <c r="C108" s="316" t="s">
        <v>641</v>
      </c>
      <c r="D108" s="39"/>
      <c r="E108" s="39"/>
      <c r="F108" s="39"/>
      <c r="G108" s="39"/>
      <c r="H108" s="45"/>
    </row>
    <row r="109" s="2" customFormat="1" ht="16.8" customHeight="1">
      <c r="A109" s="39"/>
      <c r="B109" s="45"/>
      <c r="C109" s="314" t="s">
        <v>270</v>
      </c>
      <c r="D109" s="314" t="s">
        <v>271</v>
      </c>
      <c r="E109" s="18" t="s">
        <v>177</v>
      </c>
      <c r="F109" s="315">
        <v>855</v>
      </c>
      <c r="G109" s="39"/>
      <c r="H109" s="45"/>
    </row>
    <row r="110" s="2" customFormat="1" ht="16.8" customHeight="1">
      <c r="A110" s="39"/>
      <c r="B110" s="45"/>
      <c r="C110" s="314" t="s">
        <v>311</v>
      </c>
      <c r="D110" s="314" t="s">
        <v>312</v>
      </c>
      <c r="E110" s="18" t="s">
        <v>308</v>
      </c>
      <c r="F110" s="315">
        <v>42</v>
      </c>
      <c r="G110" s="39"/>
      <c r="H110" s="45"/>
    </row>
    <row r="111" s="2" customFormat="1" ht="26.4" customHeight="1">
      <c r="A111" s="39"/>
      <c r="B111" s="45"/>
      <c r="C111" s="309" t="s">
        <v>644</v>
      </c>
      <c r="D111" s="309" t="s">
        <v>88</v>
      </c>
      <c r="E111" s="39"/>
      <c r="F111" s="39"/>
      <c r="G111" s="39"/>
      <c r="H111" s="45"/>
    </row>
    <row r="112" s="2" customFormat="1" ht="16.8" customHeight="1">
      <c r="A112" s="39"/>
      <c r="B112" s="45"/>
      <c r="C112" s="310" t="s">
        <v>95</v>
      </c>
      <c r="D112" s="311" t="s">
        <v>1</v>
      </c>
      <c r="E112" s="312" t="s">
        <v>1</v>
      </c>
      <c r="F112" s="313">
        <v>0.26500000000000001</v>
      </c>
      <c r="G112" s="39"/>
      <c r="H112" s="45"/>
    </row>
    <row r="113" s="2" customFormat="1" ht="16.8" customHeight="1">
      <c r="A113" s="39"/>
      <c r="B113" s="45"/>
      <c r="C113" s="314" t="s">
        <v>1</v>
      </c>
      <c r="D113" s="314" t="s">
        <v>214</v>
      </c>
      <c r="E113" s="18" t="s">
        <v>1</v>
      </c>
      <c r="F113" s="315">
        <v>0</v>
      </c>
      <c r="G113" s="39"/>
      <c r="H113" s="45"/>
    </row>
    <row r="114" s="2" customFormat="1" ht="16.8" customHeight="1">
      <c r="A114" s="39"/>
      <c r="B114" s="45"/>
      <c r="C114" s="314" t="s">
        <v>1</v>
      </c>
      <c r="D114" s="314" t="s">
        <v>481</v>
      </c>
      <c r="E114" s="18" t="s">
        <v>1</v>
      </c>
      <c r="F114" s="315">
        <v>0</v>
      </c>
      <c r="G114" s="39"/>
      <c r="H114" s="45"/>
    </row>
    <row r="115" s="2" customFormat="1" ht="16.8" customHeight="1">
      <c r="A115" s="39"/>
      <c r="B115" s="45"/>
      <c r="C115" s="314" t="s">
        <v>1</v>
      </c>
      <c r="D115" s="314" t="s">
        <v>482</v>
      </c>
      <c r="E115" s="18" t="s">
        <v>1</v>
      </c>
      <c r="F115" s="315">
        <v>0.016</v>
      </c>
      <c r="G115" s="39"/>
      <c r="H115" s="45"/>
    </row>
    <row r="116" s="2" customFormat="1" ht="16.8" customHeight="1">
      <c r="A116" s="39"/>
      <c r="B116" s="45"/>
      <c r="C116" s="314" t="s">
        <v>1</v>
      </c>
      <c r="D116" s="314" t="s">
        <v>483</v>
      </c>
      <c r="E116" s="18" t="s">
        <v>1</v>
      </c>
      <c r="F116" s="315">
        <v>0</v>
      </c>
      <c r="G116" s="39"/>
      <c r="H116" s="45"/>
    </row>
    <row r="117" s="2" customFormat="1" ht="16.8" customHeight="1">
      <c r="A117" s="39"/>
      <c r="B117" s="45"/>
      <c r="C117" s="314" t="s">
        <v>1</v>
      </c>
      <c r="D117" s="314" t="s">
        <v>484</v>
      </c>
      <c r="E117" s="18" t="s">
        <v>1</v>
      </c>
      <c r="F117" s="315">
        <v>0.02</v>
      </c>
      <c r="G117" s="39"/>
      <c r="H117" s="45"/>
    </row>
    <row r="118" s="2" customFormat="1" ht="16.8" customHeight="1">
      <c r="A118" s="39"/>
      <c r="B118" s="45"/>
      <c r="C118" s="314" t="s">
        <v>1</v>
      </c>
      <c r="D118" s="314" t="s">
        <v>485</v>
      </c>
      <c r="E118" s="18" t="s">
        <v>1</v>
      </c>
      <c r="F118" s="315">
        <v>0</v>
      </c>
      <c r="G118" s="39"/>
      <c r="H118" s="45"/>
    </row>
    <row r="119" s="2" customFormat="1" ht="16.8" customHeight="1">
      <c r="A119" s="39"/>
      <c r="B119" s="45"/>
      <c r="C119" s="314" t="s">
        <v>1</v>
      </c>
      <c r="D119" s="314" t="s">
        <v>486</v>
      </c>
      <c r="E119" s="18" t="s">
        <v>1</v>
      </c>
      <c r="F119" s="315">
        <v>0.13600000000000001</v>
      </c>
      <c r="G119" s="39"/>
      <c r="H119" s="45"/>
    </row>
    <row r="120" s="2" customFormat="1" ht="16.8" customHeight="1">
      <c r="A120" s="39"/>
      <c r="B120" s="45"/>
      <c r="C120" s="314" t="s">
        <v>1</v>
      </c>
      <c r="D120" s="314" t="s">
        <v>487</v>
      </c>
      <c r="E120" s="18" t="s">
        <v>1</v>
      </c>
      <c r="F120" s="315">
        <v>0</v>
      </c>
      <c r="G120" s="39"/>
      <c r="H120" s="45"/>
    </row>
    <row r="121" s="2" customFormat="1" ht="16.8" customHeight="1">
      <c r="A121" s="39"/>
      <c r="B121" s="45"/>
      <c r="C121" s="314" t="s">
        <v>1</v>
      </c>
      <c r="D121" s="314" t="s">
        <v>488</v>
      </c>
      <c r="E121" s="18" t="s">
        <v>1</v>
      </c>
      <c r="F121" s="315">
        <v>0.092999999999999999</v>
      </c>
      <c r="G121" s="39"/>
      <c r="H121" s="45"/>
    </row>
    <row r="122" s="2" customFormat="1" ht="16.8" customHeight="1">
      <c r="A122" s="39"/>
      <c r="B122" s="45"/>
      <c r="C122" s="314" t="s">
        <v>95</v>
      </c>
      <c r="D122" s="314" t="s">
        <v>159</v>
      </c>
      <c r="E122" s="18" t="s">
        <v>1</v>
      </c>
      <c r="F122" s="315">
        <v>0.26500000000000001</v>
      </c>
      <c r="G122" s="39"/>
      <c r="H122" s="45"/>
    </row>
    <row r="123" s="2" customFormat="1" ht="16.8" customHeight="1">
      <c r="A123" s="39"/>
      <c r="B123" s="45"/>
      <c r="C123" s="316" t="s">
        <v>641</v>
      </c>
      <c r="D123" s="39"/>
      <c r="E123" s="39"/>
      <c r="F123" s="39"/>
      <c r="G123" s="39"/>
      <c r="H123" s="45"/>
    </row>
    <row r="124" s="2" customFormat="1" ht="16.8" customHeight="1">
      <c r="A124" s="39"/>
      <c r="B124" s="45"/>
      <c r="C124" s="314" t="s">
        <v>210</v>
      </c>
      <c r="D124" s="314" t="s">
        <v>211</v>
      </c>
      <c r="E124" s="18" t="s">
        <v>138</v>
      </c>
      <c r="F124" s="315">
        <v>0.26500000000000001</v>
      </c>
      <c r="G124" s="39"/>
      <c r="H124" s="45"/>
    </row>
    <row r="125" s="2" customFormat="1" ht="16.8" customHeight="1">
      <c r="A125" s="39"/>
      <c r="B125" s="45"/>
      <c r="C125" s="314" t="s">
        <v>228</v>
      </c>
      <c r="D125" s="314" t="s">
        <v>229</v>
      </c>
      <c r="E125" s="18" t="s">
        <v>230</v>
      </c>
      <c r="F125" s="315">
        <v>4327.1999999999998</v>
      </c>
      <c r="G125" s="39"/>
      <c r="H125" s="45"/>
    </row>
    <row r="126" s="2" customFormat="1" ht="16.8" customHeight="1">
      <c r="A126" s="39"/>
      <c r="B126" s="45"/>
      <c r="C126" s="314" t="s">
        <v>145</v>
      </c>
      <c r="D126" s="314" t="s">
        <v>146</v>
      </c>
      <c r="E126" s="18" t="s">
        <v>138</v>
      </c>
      <c r="F126" s="315">
        <v>0.26500000000000001</v>
      </c>
      <c r="G126" s="39"/>
      <c r="H126" s="45"/>
    </row>
    <row r="127" s="2" customFormat="1" ht="16.8" customHeight="1">
      <c r="A127" s="39"/>
      <c r="B127" s="45"/>
      <c r="C127" s="314" t="s">
        <v>243</v>
      </c>
      <c r="D127" s="314" t="s">
        <v>244</v>
      </c>
      <c r="E127" s="18" t="s">
        <v>245</v>
      </c>
      <c r="F127" s="315">
        <v>1104.6800000000001</v>
      </c>
      <c r="G127" s="39"/>
      <c r="H127" s="45"/>
    </row>
    <row r="128" s="2" customFormat="1" ht="16.8" customHeight="1">
      <c r="A128" s="39"/>
      <c r="B128" s="45"/>
      <c r="C128" s="314" t="s">
        <v>220</v>
      </c>
      <c r="D128" s="314" t="s">
        <v>221</v>
      </c>
      <c r="E128" s="18" t="s">
        <v>138</v>
      </c>
      <c r="F128" s="315">
        <v>1.202</v>
      </c>
      <c r="G128" s="39"/>
      <c r="H128" s="45"/>
    </row>
    <row r="129" s="2" customFormat="1" ht="16.8" customHeight="1">
      <c r="A129" s="39"/>
      <c r="B129" s="45"/>
      <c r="C129" s="314" t="s">
        <v>250</v>
      </c>
      <c r="D129" s="314" t="s">
        <v>251</v>
      </c>
      <c r="E129" s="18" t="s">
        <v>138</v>
      </c>
      <c r="F129" s="315">
        <v>1.202</v>
      </c>
      <c r="G129" s="39"/>
      <c r="H129" s="45"/>
    </row>
    <row r="130" s="2" customFormat="1" ht="16.8" customHeight="1">
      <c r="A130" s="39"/>
      <c r="B130" s="45"/>
      <c r="C130" s="314" t="s">
        <v>192</v>
      </c>
      <c r="D130" s="314" t="s">
        <v>193</v>
      </c>
      <c r="E130" s="18" t="s">
        <v>185</v>
      </c>
      <c r="F130" s="315">
        <v>145.75</v>
      </c>
      <c r="G130" s="39"/>
      <c r="H130" s="45"/>
    </row>
    <row r="131" s="2" customFormat="1" ht="16.8" customHeight="1">
      <c r="A131" s="39"/>
      <c r="B131" s="45"/>
      <c r="C131" s="314" t="s">
        <v>236</v>
      </c>
      <c r="D131" s="314" t="s">
        <v>237</v>
      </c>
      <c r="E131" s="18" t="s">
        <v>185</v>
      </c>
      <c r="F131" s="315">
        <v>751.25</v>
      </c>
      <c r="G131" s="39"/>
      <c r="H131" s="45"/>
    </row>
    <row r="132" s="2" customFormat="1">
      <c r="A132" s="39"/>
      <c r="B132" s="45"/>
      <c r="C132" s="314" t="s">
        <v>371</v>
      </c>
      <c r="D132" s="314" t="s">
        <v>372</v>
      </c>
      <c r="E132" s="18" t="s">
        <v>185</v>
      </c>
      <c r="F132" s="315">
        <v>1174.3520000000001</v>
      </c>
      <c r="G132" s="39"/>
      <c r="H132" s="45"/>
    </row>
    <row r="133" s="2" customFormat="1" ht="16.8" customHeight="1">
      <c r="A133" s="39"/>
      <c r="B133" s="45"/>
      <c r="C133" s="314" t="s">
        <v>403</v>
      </c>
      <c r="D133" s="314" t="s">
        <v>404</v>
      </c>
      <c r="E133" s="18" t="s">
        <v>185</v>
      </c>
      <c r="F133" s="315">
        <v>751.25</v>
      </c>
      <c r="G133" s="39"/>
      <c r="H133" s="45"/>
    </row>
    <row r="134" s="2" customFormat="1" ht="16.8" customHeight="1">
      <c r="A134" s="39"/>
      <c r="B134" s="45"/>
      <c r="C134" s="310" t="s">
        <v>93</v>
      </c>
      <c r="D134" s="311" t="s">
        <v>1</v>
      </c>
      <c r="E134" s="312" t="s">
        <v>1</v>
      </c>
      <c r="F134" s="313">
        <v>0.93700000000000006</v>
      </c>
      <c r="G134" s="39"/>
      <c r="H134" s="45"/>
    </row>
    <row r="135" s="2" customFormat="1" ht="16.8" customHeight="1">
      <c r="A135" s="39"/>
      <c r="B135" s="45"/>
      <c r="C135" s="314" t="s">
        <v>1</v>
      </c>
      <c r="D135" s="314" t="s">
        <v>206</v>
      </c>
      <c r="E135" s="18" t="s">
        <v>1</v>
      </c>
      <c r="F135" s="315">
        <v>0</v>
      </c>
      <c r="G135" s="39"/>
      <c r="H135" s="45"/>
    </row>
    <row r="136" s="2" customFormat="1" ht="16.8" customHeight="1">
      <c r="A136" s="39"/>
      <c r="B136" s="45"/>
      <c r="C136" s="314" t="s">
        <v>1</v>
      </c>
      <c r="D136" s="314" t="s">
        <v>468</v>
      </c>
      <c r="E136" s="18" t="s">
        <v>1</v>
      </c>
      <c r="F136" s="315">
        <v>0</v>
      </c>
      <c r="G136" s="39"/>
      <c r="H136" s="45"/>
    </row>
    <row r="137" s="2" customFormat="1" ht="16.8" customHeight="1">
      <c r="A137" s="39"/>
      <c r="B137" s="45"/>
      <c r="C137" s="314" t="s">
        <v>1</v>
      </c>
      <c r="D137" s="314" t="s">
        <v>469</v>
      </c>
      <c r="E137" s="18" t="s">
        <v>1</v>
      </c>
      <c r="F137" s="315">
        <v>0.41699999999999998</v>
      </c>
      <c r="G137" s="39"/>
      <c r="H137" s="45"/>
    </row>
    <row r="138" s="2" customFormat="1" ht="16.8" customHeight="1">
      <c r="A138" s="39"/>
      <c r="B138" s="45"/>
      <c r="C138" s="314" t="s">
        <v>1</v>
      </c>
      <c r="D138" s="314" t="s">
        <v>470</v>
      </c>
      <c r="E138" s="18" t="s">
        <v>1</v>
      </c>
      <c r="F138" s="315">
        <v>0</v>
      </c>
      <c r="G138" s="39"/>
      <c r="H138" s="45"/>
    </row>
    <row r="139" s="2" customFormat="1" ht="16.8" customHeight="1">
      <c r="A139" s="39"/>
      <c r="B139" s="45"/>
      <c r="C139" s="314" t="s">
        <v>1</v>
      </c>
      <c r="D139" s="314" t="s">
        <v>471</v>
      </c>
      <c r="E139" s="18" t="s">
        <v>1</v>
      </c>
      <c r="F139" s="315">
        <v>0.19700000000000001</v>
      </c>
      <c r="G139" s="39"/>
      <c r="H139" s="45"/>
    </row>
    <row r="140" s="2" customFormat="1" ht="16.8" customHeight="1">
      <c r="A140" s="39"/>
      <c r="B140" s="45"/>
      <c r="C140" s="314" t="s">
        <v>1</v>
      </c>
      <c r="D140" s="314" t="s">
        <v>472</v>
      </c>
      <c r="E140" s="18" t="s">
        <v>1</v>
      </c>
      <c r="F140" s="315">
        <v>0</v>
      </c>
      <c r="G140" s="39"/>
      <c r="H140" s="45"/>
    </row>
    <row r="141" s="2" customFormat="1" ht="16.8" customHeight="1">
      <c r="A141" s="39"/>
      <c r="B141" s="45"/>
      <c r="C141" s="314" t="s">
        <v>1</v>
      </c>
      <c r="D141" s="314" t="s">
        <v>473</v>
      </c>
      <c r="E141" s="18" t="s">
        <v>1</v>
      </c>
      <c r="F141" s="315">
        <v>0.114</v>
      </c>
      <c r="G141" s="39"/>
      <c r="H141" s="45"/>
    </row>
    <row r="142" s="2" customFormat="1" ht="16.8" customHeight="1">
      <c r="A142" s="39"/>
      <c r="B142" s="45"/>
      <c r="C142" s="314" t="s">
        <v>1</v>
      </c>
      <c r="D142" s="314" t="s">
        <v>474</v>
      </c>
      <c r="E142" s="18" t="s">
        <v>1</v>
      </c>
      <c r="F142" s="315">
        <v>0</v>
      </c>
      <c r="G142" s="39"/>
      <c r="H142" s="45"/>
    </row>
    <row r="143" s="2" customFormat="1" ht="16.8" customHeight="1">
      <c r="A143" s="39"/>
      <c r="B143" s="45"/>
      <c r="C143" s="314" t="s">
        <v>1</v>
      </c>
      <c r="D143" s="314" t="s">
        <v>475</v>
      </c>
      <c r="E143" s="18" t="s">
        <v>1</v>
      </c>
      <c r="F143" s="315">
        <v>0.089999999999999997</v>
      </c>
      <c r="G143" s="39"/>
      <c r="H143" s="45"/>
    </row>
    <row r="144" s="2" customFormat="1" ht="16.8" customHeight="1">
      <c r="A144" s="39"/>
      <c r="B144" s="45"/>
      <c r="C144" s="314" t="s">
        <v>1</v>
      </c>
      <c r="D144" s="314" t="s">
        <v>476</v>
      </c>
      <c r="E144" s="18" t="s">
        <v>1</v>
      </c>
      <c r="F144" s="315">
        <v>0</v>
      </c>
      <c r="G144" s="39"/>
      <c r="H144" s="45"/>
    </row>
    <row r="145" s="2" customFormat="1" ht="16.8" customHeight="1">
      <c r="A145" s="39"/>
      <c r="B145" s="45"/>
      <c r="C145" s="314" t="s">
        <v>1</v>
      </c>
      <c r="D145" s="314" t="s">
        <v>477</v>
      </c>
      <c r="E145" s="18" t="s">
        <v>1</v>
      </c>
      <c r="F145" s="315">
        <v>0.091999999999999998</v>
      </c>
      <c r="G145" s="39"/>
      <c r="H145" s="45"/>
    </row>
    <row r="146" s="2" customFormat="1" ht="16.8" customHeight="1">
      <c r="A146" s="39"/>
      <c r="B146" s="45"/>
      <c r="C146" s="314" t="s">
        <v>1</v>
      </c>
      <c r="D146" s="314" t="s">
        <v>478</v>
      </c>
      <c r="E146" s="18" t="s">
        <v>1</v>
      </c>
      <c r="F146" s="315">
        <v>0</v>
      </c>
      <c r="G146" s="39"/>
      <c r="H146" s="45"/>
    </row>
    <row r="147" s="2" customFormat="1" ht="16.8" customHeight="1">
      <c r="A147" s="39"/>
      <c r="B147" s="45"/>
      <c r="C147" s="314" t="s">
        <v>1</v>
      </c>
      <c r="D147" s="314" t="s">
        <v>479</v>
      </c>
      <c r="E147" s="18" t="s">
        <v>1</v>
      </c>
      <c r="F147" s="315">
        <v>0.027</v>
      </c>
      <c r="G147" s="39"/>
      <c r="H147" s="45"/>
    </row>
    <row r="148" s="2" customFormat="1" ht="16.8" customHeight="1">
      <c r="A148" s="39"/>
      <c r="B148" s="45"/>
      <c r="C148" s="314" t="s">
        <v>93</v>
      </c>
      <c r="D148" s="314" t="s">
        <v>159</v>
      </c>
      <c r="E148" s="18" t="s">
        <v>1</v>
      </c>
      <c r="F148" s="315">
        <v>0.93700000000000006</v>
      </c>
      <c r="G148" s="39"/>
      <c r="H148" s="45"/>
    </row>
    <row r="149" s="2" customFormat="1" ht="16.8" customHeight="1">
      <c r="A149" s="39"/>
      <c r="B149" s="45"/>
      <c r="C149" s="316" t="s">
        <v>641</v>
      </c>
      <c r="D149" s="39"/>
      <c r="E149" s="39"/>
      <c r="F149" s="39"/>
      <c r="G149" s="39"/>
      <c r="H149" s="45"/>
    </row>
    <row r="150" s="2" customFormat="1" ht="16.8" customHeight="1">
      <c r="A150" s="39"/>
      <c r="B150" s="45"/>
      <c r="C150" s="314" t="s">
        <v>200</v>
      </c>
      <c r="D150" s="314" t="s">
        <v>201</v>
      </c>
      <c r="E150" s="18" t="s">
        <v>138</v>
      </c>
      <c r="F150" s="315">
        <v>0.93700000000000006</v>
      </c>
      <c r="G150" s="39"/>
      <c r="H150" s="45"/>
    </row>
    <row r="151" s="2" customFormat="1" ht="16.8" customHeight="1">
      <c r="A151" s="39"/>
      <c r="B151" s="45"/>
      <c r="C151" s="314" t="s">
        <v>228</v>
      </c>
      <c r="D151" s="314" t="s">
        <v>229</v>
      </c>
      <c r="E151" s="18" t="s">
        <v>230</v>
      </c>
      <c r="F151" s="315">
        <v>4327.1999999999998</v>
      </c>
      <c r="G151" s="39"/>
      <c r="H151" s="45"/>
    </row>
    <row r="152" s="2" customFormat="1" ht="16.8" customHeight="1">
      <c r="A152" s="39"/>
      <c r="B152" s="45"/>
      <c r="C152" s="314" t="s">
        <v>136</v>
      </c>
      <c r="D152" s="314" t="s">
        <v>137</v>
      </c>
      <c r="E152" s="18" t="s">
        <v>138</v>
      </c>
      <c r="F152" s="315">
        <v>0.93700000000000006</v>
      </c>
      <c r="G152" s="39"/>
      <c r="H152" s="45"/>
    </row>
    <row r="153" s="2" customFormat="1" ht="16.8" customHeight="1">
      <c r="A153" s="39"/>
      <c r="B153" s="45"/>
      <c r="C153" s="314" t="s">
        <v>243</v>
      </c>
      <c r="D153" s="314" t="s">
        <v>244</v>
      </c>
      <c r="E153" s="18" t="s">
        <v>245</v>
      </c>
      <c r="F153" s="315">
        <v>1104.6800000000001</v>
      </c>
      <c r="G153" s="39"/>
      <c r="H153" s="45"/>
    </row>
    <row r="154" s="2" customFormat="1" ht="16.8" customHeight="1">
      <c r="A154" s="39"/>
      <c r="B154" s="45"/>
      <c r="C154" s="314" t="s">
        <v>220</v>
      </c>
      <c r="D154" s="314" t="s">
        <v>221</v>
      </c>
      <c r="E154" s="18" t="s">
        <v>138</v>
      </c>
      <c r="F154" s="315">
        <v>1.202</v>
      </c>
      <c r="G154" s="39"/>
      <c r="H154" s="45"/>
    </row>
    <row r="155" s="2" customFormat="1" ht="16.8" customHeight="1">
      <c r="A155" s="39"/>
      <c r="B155" s="45"/>
      <c r="C155" s="314" t="s">
        <v>250</v>
      </c>
      <c r="D155" s="314" t="s">
        <v>251</v>
      </c>
      <c r="E155" s="18" t="s">
        <v>138</v>
      </c>
      <c r="F155" s="315">
        <v>1.202</v>
      </c>
      <c r="G155" s="39"/>
      <c r="H155" s="45"/>
    </row>
    <row r="156" s="2" customFormat="1" ht="16.8" customHeight="1">
      <c r="A156" s="39"/>
      <c r="B156" s="45"/>
      <c r="C156" s="314" t="s">
        <v>183</v>
      </c>
      <c r="D156" s="314" t="s">
        <v>184</v>
      </c>
      <c r="E156" s="18" t="s">
        <v>185</v>
      </c>
      <c r="F156" s="315">
        <v>277.35199999999998</v>
      </c>
      <c r="G156" s="39"/>
      <c r="H156" s="45"/>
    </row>
    <row r="157" s="2" customFormat="1" ht="16.8" customHeight="1">
      <c r="A157" s="39"/>
      <c r="B157" s="45"/>
      <c r="C157" s="314" t="s">
        <v>236</v>
      </c>
      <c r="D157" s="314" t="s">
        <v>237</v>
      </c>
      <c r="E157" s="18" t="s">
        <v>185</v>
      </c>
      <c r="F157" s="315">
        <v>751.25</v>
      </c>
      <c r="G157" s="39"/>
      <c r="H157" s="45"/>
    </row>
    <row r="158" s="2" customFormat="1">
      <c r="A158" s="39"/>
      <c r="B158" s="45"/>
      <c r="C158" s="314" t="s">
        <v>371</v>
      </c>
      <c r="D158" s="314" t="s">
        <v>372</v>
      </c>
      <c r="E158" s="18" t="s">
        <v>185</v>
      </c>
      <c r="F158" s="315">
        <v>1174.3520000000001</v>
      </c>
      <c r="G158" s="39"/>
      <c r="H158" s="45"/>
    </row>
    <row r="159" s="2" customFormat="1" ht="16.8" customHeight="1">
      <c r="A159" s="39"/>
      <c r="B159" s="45"/>
      <c r="C159" s="314" t="s">
        <v>403</v>
      </c>
      <c r="D159" s="314" t="s">
        <v>404</v>
      </c>
      <c r="E159" s="18" t="s">
        <v>185</v>
      </c>
      <c r="F159" s="315">
        <v>751.25</v>
      </c>
      <c r="G159" s="39"/>
      <c r="H159" s="45"/>
    </row>
    <row r="160" s="2" customFormat="1" ht="16.8" customHeight="1">
      <c r="A160" s="39"/>
      <c r="B160" s="45"/>
      <c r="C160" s="310" t="s">
        <v>433</v>
      </c>
      <c r="D160" s="311" t="s">
        <v>1</v>
      </c>
      <c r="E160" s="312" t="s">
        <v>1</v>
      </c>
      <c r="F160" s="313">
        <v>0.050000000000000003</v>
      </c>
      <c r="G160" s="39"/>
      <c r="H160" s="45"/>
    </row>
    <row r="161" s="2" customFormat="1" ht="16.8" customHeight="1">
      <c r="A161" s="39"/>
      <c r="B161" s="45"/>
      <c r="C161" s="314" t="s">
        <v>1</v>
      </c>
      <c r="D161" s="314" t="s">
        <v>460</v>
      </c>
      <c r="E161" s="18" t="s">
        <v>1</v>
      </c>
      <c r="F161" s="315">
        <v>0</v>
      </c>
      <c r="G161" s="39"/>
      <c r="H161" s="45"/>
    </row>
    <row r="162" s="2" customFormat="1" ht="16.8" customHeight="1">
      <c r="A162" s="39"/>
      <c r="B162" s="45"/>
      <c r="C162" s="314" t="s">
        <v>1</v>
      </c>
      <c r="D162" s="314" t="s">
        <v>461</v>
      </c>
      <c r="E162" s="18" t="s">
        <v>1</v>
      </c>
      <c r="F162" s="315">
        <v>0</v>
      </c>
      <c r="G162" s="39"/>
      <c r="H162" s="45"/>
    </row>
    <row r="163" s="2" customFormat="1" ht="16.8" customHeight="1">
      <c r="A163" s="39"/>
      <c r="B163" s="45"/>
      <c r="C163" s="314" t="s">
        <v>1</v>
      </c>
      <c r="D163" s="314" t="s">
        <v>462</v>
      </c>
      <c r="E163" s="18" t="s">
        <v>1</v>
      </c>
      <c r="F163" s="315">
        <v>0.024</v>
      </c>
      <c r="G163" s="39"/>
      <c r="H163" s="45"/>
    </row>
    <row r="164" s="2" customFormat="1" ht="16.8" customHeight="1">
      <c r="A164" s="39"/>
      <c r="B164" s="45"/>
      <c r="C164" s="314" t="s">
        <v>1</v>
      </c>
      <c r="D164" s="314" t="s">
        <v>463</v>
      </c>
      <c r="E164" s="18" t="s">
        <v>1</v>
      </c>
      <c r="F164" s="315">
        <v>0</v>
      </c>
      <c r="G164" s="39"/>
      <c r="H164" s="45"/>
    </row>
    <row r="165" s="2" customFormat="1" ht="16.8" customHeight="1">
      <c r="A165" s="39"/>
      <c r="B165" s="45"/>
      <c r="C165" s="314" t="s">
        <v>1</v>
      </c>
      <c r="D165" s="314" t="s">
        <v>464</v>
      </c>
      <c r="E165" s="18" t="s">
        <v>1</v>
      </c>
      <c r="F165" s="315">
        <v>0.012</v>
      </c>
      <c r="G165" s="39"/>
      <c r="H165" s="45"/>
    </row>
    <row r="166" s="2" customFormat="1" ht="16.8" customHeight="1">
      <c r="A166" s="39"/>
      <c r="B166" s="45"/>
      <c r="C166" s="314" t="s">
        <v>1</v>
      </c>
      <c r="D166" s="314" t="s">
        <v>465</v>
      </c>
      <c r="E166" s="18" t="s">
        <v>1</v>
      </c>
      <c r="F166" s="315">
        <v>0</v>
      </c>
      <c r="G166" s="39"/>
      <c r="H166" s="45"/>
    </row>
    <row r="167" s="2" customFormat="1" ht="16.8" customHeight="1">
      <c r="A167" s="39"/>
      <c r="B167" s="45"/>
      <c r="C167" s="314" t="s">
        <v>1</v>
      </c>
      <c r="D167" s="314" t="s">
        <v>466</v>
      </c>
      <c r="E167" s="18" t="s">
        <v>1</v>
      </c>
      <c r="F167" s="315">
        <v>0.014</v>
      </c>
      <c r="G167" s="39"/>
      <c r="H167" s="45"/>
    </row>
    <row r="168" s="2" customFormat="1" ht="16.8" customHeight="1">
      <c r="A168" s="39"/>
      <c r="B168" s="45"/>
      <c r="C168" s="314" t="s">
        <v>433</v>
      </c>
      <c r="D168" s="314" t="s">
        <v>159</v>
      </c>
      <c r="E168" s="18" t="s">
        <v>1</v>
      </c>
      <c r="F168" s="315">
        <v>0.050000000000000003</v>
      </c>
      <c r="G168" s="39"/>
      <c r="H168" s="45"/>
    </row>
    <row r="169" s="2" customFormat="1" ht="16.8" customHeight="1">
      <c r="A169" s="39"/>
      <c r="B169" s="45"/>
      <c r="C169" s="316" t="s">
        <v>641</v>
      </c>
      <c r="D169" s="39"/>
      <c r="E169" s="39"/>
      <c r="F169" s="39"/>
      <c r="G169" s="39"/>
      <c r="H169" s="45"/>
    </row>
    <row r="170" s="2" customFormat="1" ht="16.8" customHeight="1">
      <c r="A170" s="39"/>
      <c r="B170" s="45"/>
      <c r="C170" s="314" t="s">
        <v>456</v>
      </c>
      <c r="D170" s="314" t="s">
        <v>457</v>
      </c>
      <c r="E170" s="18" t="s">
        <v>138</v>
      </c>
      <c r="F170" s="315">
        <v>0.050000000000000003</v>
      </c>
      <c r="G170" s="39"/>
      <c r="H170" s="45"/>
    </row>
    <row r="171" s="2" customFormat="1" ht="16.8" customHeight="1">
      <c r="A171" s="39"/>
      <c r="B171" s="45"/>
      <c r="C171" s="314" t="s">
        <v>489</v>
      </c>
      <c r="D171" s="314" t="s">
        <v>490</v>
      </c>
      <c r="E171" s="18" t="s">
        <v>245</v>
      </c>
      <c r="F171" s="315">
        <v>95</v>
      </c>
      <c r="G171" s="39"/>
      <c r="H171" s="45"/>
    </row>
    <row r="172" s="2" customFormat="1" ht="16.8" customHeight="1">
      <c r="A172" s="39"/>
      <c r="B172" s="45"/>
      <c r="C172" s="310" t="s">
        <v>558</v>
      </c>
      <c r="D172" s="311" t="s">
        <v>1</v>
      </c>
      <c r="E172" s="312" t="s">
        <v>1</v>
      </c>
      <c r="F172" s="313">
        <v>36.299999999999997</v>
      </c>
      <c r="G172" s="39"/>
      <c r="H172" s="45"/>
    </row>
    <row r="173" s="2" customFormat="1" ht="16.8" customHeight="1">
      <c r="A173" s="39"/>
      <c r="B173" s="45"/>
      <c r="C173" s="314" t="s">
        <v>1</v>
      </c>
      <c r="D173" s="314" t="s">
        <v>552</v>
      </c>
      <c r="E173" s="18" t="s">
        <v>1</v>
      </c>
      <c r="F173" s="315">
        <v>0</v>
      </c>
      <c r="G173" s="39"/>
      <c r="H173" s="45"/>
    </row>
    <row r="174" s="2" customFormat="1" ht="16.8" customHeight="1">
      <c r="A174" s="39"/>
      <c r="B174" s="45"/>
      <c r="C174" s="314" t="s">
        <v>1</v>
      </c>
      <c r="D174" s="314" t="s">
        <v>553</v>
      </c>
      <c r="E174" s="18" t="s">
        <v>1</v>
      </c>
      <c r="F174" s="315">
        <v>9.3000000000000007</v>
      </c>
      <c r="G174" s="39"/>
      <c r="H174" s="45"/>
    </row>
    <row r="175" s="2" customFormat="1" ht="16.8" customHeight="1">
      <c r="A175" s="39"/>
      <c r="B175" s="45"/>
      <c r="C175" s="314" t="s">
        <v>1</v>
      </c>
      <c r="D175" s="314" t="s">
        <v>554</v>
      </c>
      <c r="E175" s="18" t="s">
        <v>1</v>
      </c>
      <c r="F175" s="315">
        <v>0</v>
      </c>
      <c r="G175" s="39"/>
      <c r="H175" s="45"/>
    </row>
    <row r="176" s="2" customFormat="1" ht="16.8" customHeight="1">
      <c r="A176" s="39"/>
      <c r="B176" s="45"/>
      <c r="C176" s="314" t="s">
        <v>1</v>
      </c>
      <c r="D176" s="314" t="s">
        <v>555</v>
      </c>
      <c r="E176" s="18" t="s">
        <v>1</v>
      </c>
      <c r="F176" s="315">
        <v>12.6</v>
      </c>
      <c r="G176" s="39"/>
      <c r="H176" s="45"/>
    </row>
    <row r="177" s="2" customFormat="1" ht="16.8" customHeight="1">
      <c r="A177" s="39"/>
      <c r="B177" s="45"/>
      <c r="C177" s="314" t="s">
        <v>1</v>
      </c>
      <c r="D177" s="314" t="s">
        <v>556</v>
      </c>
      <c r="E177" s="18" t="s">
        <v>1</v>
      </c>
      <c r="F177" s="315">
        <v>0</v>
      </c>
      <c r="G177" s="39"/>
      <c r="H177" s="45"/>
    </row>
    <row r="178" s="2" customFormat="1" ht="16.8" customHeight="1">
      <c r="A178" s="39"/>
      <c r="B178" s="45"/>
      <c r="C178" s="314" t="s">
        <v>1</v>
      </c>
      <c r="D178" s="314" t="s">
        <v>557</v>
      </c>
      <c r="E178" s="18" t="s">
        <v>1</v>
      </c>
      <c r="F178" s="315">
        <v>14.4</v>
      </c>
      <c r="G178" s="39"/>
      <c r="H178" s="45"/>
    </row>
    <row r="179" s="2" customFormat="1" ht="16.8" customHeight="1">
      <c r="A179" s="39"/>
      <c r="B179" s="45"/>
      <c r="C179" s="314" t="s">
        <v>558</v>
      </c>
      <c r="D179" s="314" t="s">
        <v>159</v>
      </c>
      <c r="E179" s="18" t="s">
        <v>1</v>
      </c>
      <c r="F179" s="315">
        <v>36.299999999999997</v>
      </c>
      <c r="G179" s="39"/>
      <c r="H179" s="45"/>
    </row>
    <row r="180" s="2" customFormat="1" ht="16.8" customHeight="1">
      <c r="A180" s="39"/>
      <c r="B180" s="45"/>
      <c r="C180" s="310" t="s">
        <v>100</v>
      </c>
      <c r="D180" s="311" t="s">
        <v>1</v>
      </c>
      <c r="E180" s="312" t="s">
        <v>1</v>
      </c>
      <c r="F180" s="313">
        <v>1104.6800000000001</v>
      </c>
      <c r="G180" s="39"/>
      <c r="H180" s="45"/>
    </row>
    <row r="181" s="2" customFormat="1" ht="16.8" customHeight="1">
      <c r="A181" s="39"/>
      <c r="B181" s="45"/>
      <c r="C181" s="314" t="s">
        <v>1</v>
      </c>
      <c r="D181" s="314" t="s">
        <v>512</v>
      </c>
      <c r="E181" s="18" t="s">
        <v>1</v>
      </c>
      <c r="F181" s="315">
        <v>0</v>
      </c>
      <c r="G181" s="39"/>
      <c r="H181" s="45"/>
    </row>
    <row r="182" s="2" customFormat="1" ht="16.8" customHeight="1">
      <c r="A182" s="39"/>
      <c r="B182" s="45"/>
      <c r="C182" s="314" t="s">
        <v>1</v>
      </c>
      <c r="D182" s="314" t="s">
        <v>249</v>
      </c>
      <c r="E182" s="18" t="s">
        <v>1</v>
      </c>
      <c r="F182" s="315">
        <v>1009.68</v>
      </c>
      <c r="G182" s="39"/>
      <c r="H182" s="45"/>
    </row>
    <row r="183" s="2" customFormat="1" ht="16.8" customHeight="1">
      <c r="A183" s="39"/>
      <c r="B183" s="45"/>
      <c r="C183" s="314" t="s">
        <v>1</v>
      </c>
      <c r="D183" s="314" t="s">
        <v>513</v>
      </c>
      <c r="E183" s="18" t="s">
        <v>1</v>
      </c>
      <c r="F183" s="315">
        <v>0</v>
      </c>
      <c r="G183" s="39"/>
      <c r="H183" s="45"/>
    </row>
    <row r="184" s="2" customFormat="1" ht="16.8" customHeight="1">
      <c r="A184" s="39"/>
      <c r="B184" s="45"/>
      <c r="C184" s="314" t="s">
        <v>1</v>
      </c>
      <c r="D184" s="314" t="s">
        <v>441</v>
      </c>
      <c r="E184" s="18" t="s">
        <v>1</v>
      </c>
      <c r="F184" s="315">
        <v>95</v>
      </c>
      <c r="G184" s="39"/>
      <c r="H184" s="45"/>
    </row>
    <row r="185" s="2" customFormat="1" ht="16.8" customHeight="1">
      <c r="A185" s="39"/>
      <c r="B185" s="45"/>
      <c r="C185" s="314" t="s">
        <v>100</v>
      </c>
      <c r="D185" s="314" t="s">
        <v>159</v>
      </c>
      <c r="E185" s="18" t="s">
        <v>1</v>
      </c>
      <c r="F185" s="315">
        <v>1104.6800000000001</v>
      </c>
      <c r="G185" s="39"/>
      <c r="H185" s="45"/>
    </row>
    <row r="186" s="2" customFormat="1" ht="16.8" customHeight="1">
      <c r="A186" s="39"/>
      <c r="B186" s="45"/>
      <c r="C186" s="316" t="s">
        <v>641</v>
      </c>
      <c r="D186" s="39"/>
      <c r="E186" s="39"/>
      <c r="F186" s="39"/>
      <c r="G186" s="39"/>
      <c r="H186" s="45"/>
    </row>
    <row r="187" s="2" customFormat="1" ht="16.8" customHeight="1">
      <c r="A187" s="39"/>
      <c r="B187" s="45"/>
      <c r="C187" s="314" t="s">
        <v>243</v>
      </c>
      <c r="D187" s="314" t="s">
        <v>244</v>
      </c>
      <c r="E187" s="18" t="s">
        <v>245</v>
      </c>
      <c r="F187" s="315">
        <v>1104.6800000000001</v>
      </c>
      <c r="G187" s="39"/>
      <c r="H187" s="45"/>
    </row>
    <row r="188" s="2" customFormat="1" ht="16.8" customHeight="1">
      <c r="A188" s="39"/>
      <c r="B188" s="45"/>
      <c r="C188" s="314" t="s">
        <v>395</v>
      </c>
      <c r="D188" s="314" t="s">
        <v>396</v>
      </c>
      <c r="E188" s="18" t="s">
        <v>185</v>
      </c>
      <c r="F188" s="315">
        <v>1877.9559999999999</v>
      </c>
      <c r="G188" s="39"/>
      <c r="H188" s="45"/>
    </row>
    <row r="189" s="2" customFormat="1" ht="16.8" customHeight="1">
      <c r="A189" s="39"/>
      <c r="B189" s="45"/>
      <c r="C189" s="314" t="s">
        <v>337</v>
      </c>
      <c r="D189" s="314" t="s">
        <v>338</v>
      </c>
      <c r="E189" s="18" t="s">
        <v>185</v>
      </c>
      <c r="F189" s="315">
        <v>1877.9559999999999</v>
      </c>
      <c r="G189" s="39"/>
      <c r="H189" s="45"/>
    </row>
    <row r="190" s="2" customFormat="1" ht="16.8" customHeight="1">
      <c r="A190" s="39"/>
      <c r="B190" s="45"/>
      <c r="C190" s="310" t="s">
        <v>298</v>
      </c>
      <c r="D190" s="311" t="s">
        <v>1</v>
      </c>
      <c r="E190" s="312" t="s">
        <v>1</v>
      </c>
      <c r="F190" s="313">
        <v>1071</v>
      </c>
      <c r="G190" s="39"/>
      <c r="H190" s="45"/>
    </row>
    <row r="191" s="2" customFormat="1" ht="16.8" customHeight="1">
      <c r="A191" s="39"/>
      <c r="B191" s="45"/>
      <c r="C191" s="314" t="s">
        <v>1</v>
      </c>
      <c r="D191" s="314" t="s">
        <v>267</v>
      </c>
      <c r="E191" s="18" t="s">
        <v>1</v>
      </c>
      <c r="F191" s="315">
        <v>0</v>
      </c>
      <c r="G191" s="39"/>
      <c r="H191" s="45"/>
    </row>
    <row r="192" s="2" customFormat="1" ht="16.8" customHeight="1">
      <c r="A192" s="39"/>
      <c r="B192" s="45"/>
      <c r="C192" s="314" t="s">
        <v>1</v>
      </c>
      <c r="D192" s="314" t="s">
        <v>533</v>
      </c>
      <c r="E192" s="18" t="s">
        <v>1</v>
      </c>
      <c r="F192" s="315">
        <v>1071</v>
      </c>
      <c r="G192" s="39"/>
      <c r="H192" s="45"/>
    </row>
    <row r="193" s="2" customFormat="1" ht="16.8" customHeight="1">
      <c r="A193" s="39"/>
      <c r="B193" s="45"/>
      <c r="C193" s="314" t="s">
        <v>298</v>
      </c>
      <c r="D193" s="314" t="s">
        <v>159</v>
      </c>
      <c r="E193" s="18" t="s">
        <v>1</v>
      </c>
      <c r="F193" s="315">
        <v>1071</v>
      </c>
      <c r="G193" s="39"/>
      <c r="H193" s="45"/>
    </row>
    <row r="194" s="2" customFormat="1" ht="16.8" customHeight="1">
      <c r="A194" s="39"/>
      <c r="B194" s="45"/>
      <c r="C194" s="310" t="s">
        <v>645</v>
      </c>
      <c r="D194" s="311" t="s">
        <v>1</v>
      </c>
      <c r="E194" s="312" t="s">
        <v>1</v>
      </c>
      <c r="F194" s="313">
        <v>47</v>
      </c>
      <c r="G194" s="39"/>
      <c r="H194" s="45"/>
    </row>
    <row r="195" s="2" customFormat="1" ht="16.8" customHeight="1">
      <c r="A195" s="39"/>
      <c r="B195" s="45"/>
      <c r="C195" s="310" t="s">
        <v>104</v>
      </c>
      <c r="D195" s="311" t="s">
        <v>1</v>
      </c>
      <c r="E195" s="312" t="s">
        <v>1</v>
      </c>
      <c r="F195" s="313">
        <v>61</v>
      </c>
      <c r="G195" s="39"/>
      <c r="H195" s="45"/>
    </row>
    <row r="196" s="2" customFormat="1" ht="16.8" customHeight="1">
      <c r="A196" s="39"/>
      <c r="B196" s="45"/>
      <c r="C196" s="314" t="s">
        <v>1</v>
      </c>
      <c r="D196" s="314" t="s">
        <v>315</v>
      </c>
      <c r="E196" s="18" t="s">
        <v>1</v>
      </c>
      <c r="F196" s="315">
        <v>0</v>
      </c>
      <c r="G196" s="39"/>
      <c r="H196" s="45"/>
    </row>
    <row r="197" s="2" customFormat="1" ht="16.8" customHeight="1">
      <c r="A197" s="39"/>
      <c r="B197" s="45"/>
      <c r="C197" s="314" t="s">
        <v>1</v>
      </c>
      <c r="D197" s="314" t="s">
        <v>538</v>
      </c>
      <c r="E197" s="18" t="s">
        <v>1</v>
      </c>
      <c r="F197" s="315">
        <v>45</v>
      </c>
      <c r="G197" s="39"/>
      <c r="H197" s="45"/>
    </row>
    <row r="198" s="2" customFormat="1" ht="16.8" customHeight="1">
      <c r="A198" s="39"/>
      <c r="B198" s="45"/>
      <c r="C198" s="314" t="s">
        <v>1</v>
      </c>
      <c r="D198" s="314" t="s">
        <v>317</v>
      </c>
      <c r="E198" s="18" t="s">
        <v>1</v>
      </c>
      <c r="F198" s="315">
        <v>0</v>
      </c>
      <c r="G198" s="39"/>
      <c r="H198" s="45"/>
    </row>
    <row r="199" s="2" customFormat="1" ht="16.8" customHeight="1">
      <c r="A199" s="39"/>
      <c r="B199" s="45"/>
      <c r="C199" s="314" t="s">
        <v>1</v>
      </c>
      <c r="D199" s="314" t="s">
        <v>539</v>
      </c>
      <c r="E199" s="18" t="s">
        <v>1</v>
      </c>
      <c r="F199" s="315">
        <v>16</v>
      </c>
      <c r="G199" s="39"/>
      <c r="H199" s="45"/>
    </row>
    <row r="200" s="2" customFormat="1" ht="16.8" customHeight="1">
      <c r="A200" s="39"/>
      <c r="B200" s="45"/>
      <c r="C200" s="314" t="s">
        <v>104</v>
      </c>
      <c r="D200" s="314" t="s">
        <v>159</v>
      </c>
      <c r="E200" s="18" t="s">
        <v>1</v>
      </c>
      <c r="F200" s="315">
        <v>61</v>
      </c>
      <c r="G200" s="39"/>
      <c r="H200" s="45"/>
    </row>
    <row r="201" s="2" customFormat="1" ht="16.8" customHeight="1">
      <c r="A201" s="39"/>
      <c r="B201" s="45"/>
      <c r="C201" s="316" t="s">
        <v>641</v>
      </c>
      <c r="D201" s="39"/>
      <c r="E201" s="39"/>
      <c r="F201" s="39"/>
      <c r="G201" s="39"/>
      <c r="H201" s="45"/>
    </row>
    <row r="202" s="2" customFormat="1" ht="16.8" customHeight="1">
      <c r="A202" s="39"/>
      <c r="B202" s="45"/>
      <c r="C202" s="314" t="s">
        <v>311</v>
      </c>
      <c r="D202" s="314" t="s">
        <v>312</v>
      </c>
      <c r="E202" s="18" t="s">
        <v>308</v>
      </c>
      <c r="F202" s="315">
        <v>61</v>
      </c>
      <c r="G202" s="39"/>
      <c r="H202" s="45"/>
    </row>
    <row r="203" s="2" customFormat="1" ht="16.8" customHeight="1">
      <c r="A203" s="39"/>
      <c r="B203" s="45"/>
      <c r="C203" s="314" t="s">
        <v>325</v>
      </c>
      <c r="D203" s="314" t="s">
        <v>326</v>
      </c>
      <c r="E203" s="18" t="s">
        <v>308</v>
      </c>
      <c r="F203" s="315">
        <v>45</v>
      </c>
      <c r="G203" s="39"/>
      <c r="H203" s="45"/>
    </row>
    <row r="204" s="2" customFormat="1" ht="16.8" customHeight="1">
      <c r="A204" s="39"/>
      <c r="B204" s="45"/>
      <c r="C204" s="310" t="s">
        <v>435</v>
      </c>
      <c r="D204" s="311" t="s">
        <v>1</v>
      </c>
      <c r="E204" s="312" t="s">
        <v>1</v>
      </c>
      <c r="F204" s="313">
        <v>14</v>
      </c>
      <c r="G204" s="39"/>
      <c r="H204" s="45"/>
    </row>
    <row r="205" s="2" customFormat="1" ht="16.8" customHeight="1">
      <c r="A205" s="39"/>
      <c r="B205" s="45"/>
      <c r="C205" s="316" t="s">
        <v>641</v>
      </c>
      <c r="D205" s="39"/>
      <c r="E205" s="39"/>
      <c r="F205" s="39"/>
      <c r="G205" s="39"/>
      <c r="H205" s="45"/>
    </row>
    <row r="206" s="2" customFormat="1" ht="16.8" customHeight="1">
      <c r="A206" s="39"/>
      <c r="B206" s="45"/>
      <c r="C206" s="314" t="s">
        <v>311</v>
      </c>
      <c r="D206" s="314" t="s">
        <v>312</v>
      </c>
      <c r="E206" s="18" t="s">
        <v>308</v>
      </c>
      <c r="F206" s="315">
        <v>61</v>
      </c>
      <c r="G206" s="39"/>
      <c r="H206" s="45"/>
    </row>
    <row r="207" s="2" customFormat="1" ht="16.8" customHeight="1">
      <c r="A207" s="39"/>
      <c r="B207" s="45"/>
      <c r="C207" s="314" t="s">
        <v>150</v>
      </c>
      <c r="D207" s="314" t="s">
        <v>151</v>
      </c>
      <c r="E207" s="18" t="s">
        <v>152</v>
      </c>
      <c r="F207" s="315">
        <v>174</v>
      </c>
      <c r="G207" s="39"/>
      <c r="H207" s="45"/>
    </row>
    <row r="208" s="2" customFormat="1" ht="16.8" customHeight="1">
      <c r="A208" s="39"/>
      <c r="B208" s="45"/>
      <c r="C208" s="310" t="s">
        <v>98</v>
      </c>
      <c r="D208" s="311" t="s">
        <v>1</v>
      </c>
      <c r="E208" s="312" t="s">
        <v>1</v>
      </c>
      <c r="F208" s="313">
        <v>2758</v>
      </c>
      <c r="G208" s="39"/>
      <c r="H208" s="45"/>
    </row>
    <row r="209" s="2" customFormat="1" ht="16.8" customHeight="1">
      <c r="A209" s="39"/>
      <c r="B209" s="45"/>
      <c r="C209" s="314" t="s">
        <v>1</v>
      </c>
      <c r="D209" s="314" t="s">
        <v>304</v>
      </c>
      <c r="E209" s="18" t="s">
        <v>1</v>
      </c>
      <c r="F209" s="315">
        <v>0</v>
      </c>
      <c r="G209" s="39"/>
      <c r="H209" s="45"/>
    </row>
    <row r="210" s="2" customFormat="1" ht="16.8" customHeight="1">
      <c r="A210" s="39"/>
      <c r="B210" s="45"/>
      <c r="C210" s="314" t="s">
        <v>98</v>
      </c>
      <c r="D210" s="314" t="s">
        <v>535</v>
      </c>
      <c r="E210" s="18" t="s">
        <v>1</v>
      </c>
      <c r="F210" s="315">
        <v>2758</v>
      </c>
      <c r="G210" s="39"/>
      <c r="H210" s="45"/>
    </row>
    <row r="211" s="2" customFormat="1" ht="16.8" customHeight="1">
      <c r="A211" s="39"/>
      <c r="B211" s="45"/>
      <c r="C211" s="316" t="s">
        <v>641</v>
      </c>
      <c r="D211" s="39"/>
      <c r="E211" s="39"/>
      <c r="F211" s="39"/>
      <c r="G211" s="39"/>
      <c r="H211" s="45"/>
    </row>
    <row r="212" s="2" customFormat="1" ht="16.8" customHeight="1">
      <c r="A212" s="39"/>
      <c r="B212" s="45"/>
      <c r="C212" s="314" t="s">
        <v>300</v>
      </c>
      <c r="D212" s="314" t="s">
        <v>301</v>
      </c>
      <c r="E212" s="18" t="s">
        <v>177</v>
      </c>
      <c r="F212" s="315">
        <v>2758</v>
      </c>
      <c r="G212" s="39"/>
      <c r="H212" s="45"/>
    </row>
    <row r="213" s="2" customFormat="1" ht="16.8" customHeight="1">
      <c r="A213" s="39"/>
      <c r="B213" s="45"/>
      <c r="C213" s="314" t="s">
        <v>331</v>
      </c>
      <c r="D213" s="314" t="s">
        <v>332</v>
      </c>
      <c r="E213" s="18" t="s">
        <v>177</v>
      </c>
      <c r="F213" s="315">
        <v>2758</v>
      </c>
      <c r="G213" s="39"/>
      <c r="H213" s="45"/>
    </row>
    <row r="214" s="2" customFormat="1" ht="16.8" customHeight="1">
      <c r="A214" s="39"/>
      <c r="B214" s="45"/>
      <c r="C214" s="310" t="s">
        <v>443</v>
      </c>
      <c r="D214" s="311" t="s">
        <v>1</v>
      </c>
      <c r="E214" s="312" t="s">
        <v>1</v>
      </c>
      <c r="F214" s="313">
        <v>47</v>
      </c>
      <c r="G214" s="39"/>
      <c r="H214" s="45"/>
    </row>
    <row r="215" s="2" customFormat="1" ht="16.8" customHeight="1">
      <c r="A215" s="39"/>
      <c r="B215" s="45"/>
      <c r="C215" s="314" t="s">
        <v>1</v>
      </c>
      <c r="D215" s="314" t="s">
        <v>554</v>
      </c>
      <c r="E215" s="18" t="s">
        <v>1</v>
      </c>
      <c r="F215" s="315">
        <v>0</v>
      </c>
      <c r="G215" s="39"/>
      <c r="H215" s="45"/>
    </row>
    <row r="216" s="2" customFormat="1" ht="16.8" customHeight="1">
      <c r="A216" s="39"/>
      <c r="B216" s="45"/>
      <c r="C216" s="314" t="s">
        <v>1</v>
      </c>
      <c r="D216" s="314" t="s">
        <v>646</v>
      </c>
      <c r="E216" s="18" t="s">
        <v>1</v>
      </c>
      <c r="F216" s="315">
        <v>22</v>
      </c>
      <c r="G216" s="39"/>
      <c r="H216" s="45"/>
    </row>
    <row r="217" s="2" customFormat="1" ht="16.8" customHeight="1">
      <c r="A217" s="39"/>
      <c r="B217" s="45"/>
      <c r="C217" s="314" t="s">
        <v>1</v>
      </c>
      <c r="D217" s="314" t="s">
        <v>556</v>
      </c>
      <c r="E217" s="18" t="s">
        <v>1</v>
      </c>
      <c r="F217" s="315">
        <v>0</v>
      </c>
      <c r="G217" s="39"/>
      <c r="H217" s="45"/>
    </row>
    <row r="218" s="2" customFormat="1" ht="16.8" customHeight="1">
      <c r="A218" s="39"/>
      <c r="B218" s="45"/>
      <c r="C218" s="314" t="s">
        <v>1</v>
      </c>
      <c r="D218" s="314" t="s">
        <v>647</v>
      </c>
      <c r="E218" s="18" t="s">
        <v>1</v>
      </c>
      <c r="F218" s="315">
        <v>25</v>
      </c>
      <c r="G218" s="39"/>
      <c r="H218" s="45"/>
    </row>
    <row r="219" s="2" customFormat="1" ht="16.8" customHeight="1">
      <c r="A219" s="39"/>
      <c r="B219" s="45"/>
      <c r="C219" s="314" t="s">
        <v>443</v>
      </c>
      <c r="D219" s="314" t="s">
        <v>159</v>
      </c>
      <c r="E219" s="18" t="s">
        <v>1</v>
      </c>
      <c r="F219" s="315">
        <v>47</v>
      </c>
      <c r="G219" s="39"/>
      <c r="H219" s="45"/>
    </row>
    <row r="220" s="2" customFormat="1" ht="16.8" customHeight="1">
      <c r="A220" s="39"/>
      <c r="B220" s="45"/>
      <c r="C220" s="316" t="s">
        <v>641</v>
      </c>
      <c r="D220" s="39"/>
      <c r="E220" s="39"/>
      <c r="F220" s="39"/>
      <c r="G220" s="39"/>
      <c r="H220" s="45"/>
    </row>
    <row r="221" s="2" customFormat="1" ht="16.8" customHeight="1">
      <c r="A221" s="39"/>
      <c r="B221" s="45"/>
      <c r="C221" s="314" t="s">
        <v>544</v>
      </c>
      <c r="D221" s="314" t="s">
        <v>545</v>
      </c>
      <c r="E221" s="18" t="s">
        <v>152</v>
      </c>
      <c r="F221" s="315">
        <v>188</v>
      </c>
      <c r="G221" s="39"/>
      <c r="H221" s="45"/>
    </row>
    <row r="222" s="2" customFormat="1" ht="16.8" customHeight="1">
      <c r="A222" s="39"/>
      <c r="B222" s="45"/>
      <c r="C222" s="310" t="s">
        <v>197</v>
      </c>
      <c r="D222" s="311" t="s">
        <v>1</v>
      </c>
      <c r="E222" s="312" t="s">
        <v>1</v>
      </c>
      <c r="F222" s="313">
        <v>145.75</v>
      </c>
      <c r="G222" s="39"/>
      <c r="H222" s="45"/>
    </row>
    <row r="223" s="2" customFormat="1" ht="16.8" customHeight="1">
      <c r="A223" s="39"/>
      <c r="B223" s="45"/>
      <c r="C223" s="314" t="s">
        <v>1</v>
      </c>
      <c r="D223" s="314" t="s">
        <v>196</v>
      </c>
      <c r="E223" s="18" t="s">
        <v>1</v>
      </c>
      <c r="F223" s="315">
        <v>0</v>
      </c>
      <c r="G223" s="39"/>
      <c r="H223" s="45"/>
    </row>
    <row r="224" s="2" customFormat="1" ht="16.8" customHeight="1">
      <c r="A224" s="39"/>
      <c r="B224" s="45"/>
      <c r="C224" s="314" t="s">
        <v>197</v>
      </c>
      <c r="D224" s="314" t="s">
        <v>198</v>
      </c>
      <c r="E224" s="18" t="s">
        <v>1</v>
      </c>
      <c r="F224" s="315">
        <v>145.75</v>
      </c>
      <c r="G224" s="39"/>
      <c r="H224" s="45"/>
    </row>
    <row r="225" s="2" customFormat="1" ht="16.8" customHeight="1">
      <c r="A225" s="39"/>
      <c r="B225" s="45"/>
      <c r="C225" s="310" t="s">
        <v>189</v>
      </c>
      <c r="D225" s="311" t="s">
        <v>1</v>
      </c>
      <c r="E225" s="312" t="s">
        <v>1</v>
      </c>
      <c r="F225" s="313">
        <v>277.35199999999998</v>
      </c>
      <c r="G225" s="39"/>
      <c r="H225" s="45"/>
    </row>
    <row r="226" s="2" customFormat="1" ht="16.8" customHeight="1">
      <c r="A226" s="39"/>
      <c r="B226" s="45"/>
      <c r="C226" s="314" t="s">
        <v>1</v>
      </c>
      <c r="D226" s="314" t="s">
        <v>188</v>
      </c>
      <c r="E226" s="18" t="s">
        <v>1</v>
      </c>
      <c r="F226" s="315">
        <v>0</v>
      </c>
      <c r="G226" s="39"/>
      <c r="H226" s="45"/>
    </row>
    <row r="227" s="2" customFormat="1" ht="16.8" customHeight="1">
      <c r="A227" s="39"/>
      <c r="B227" s="45"/>
      <c r="C227" s="314" t="s">
        <v>189</v>
      </c>
      <c r="D227" s="314" t="s">
        <v>190</v>
      </c>
      <c r="E227" s="18" t="s">
        <v>1</v>
      </c>
      <c r="F227" s="315">
        <v>277.35199999999998</v>
      </c>
      <c r="G227" s="39"/>
      <c r="H227" s="45"/>
    </row>
    <row r="228" s="2" customFormat="1" ht="16.8" customHeight="1">
      <c r="A228" s="39"/>
      <c r="B228" s="45"/>
      <c r="C228" s="310" t="s">
        <v>441</v>
      </c>
      <c r="D228" s="311" t="s">
        <v>1</v>
      </c>
      <c r="E228" s="312" t="s">
        <v>1</v>
      </c>
      <c r="F228" s="313">
        <v>95</v>
      </c>
      <c r="G228" s="39"/>
      <c r="H228" s="45"/>
    </row>
    <row r="229" s="2" customFormat="1" ht="16.8" customHeight="1">
      <c r="A229" s="39"/>
      <c r="B229" s="45"/>
      <c r="C229" s="314" t="s">
        <v>1</v>
      </c>
      <c r="D229" s="314" t="s">
        <v>493</v>
      </c>
      <c r="E229" s="18" t="s">
        <v>1</v>
      </c>
      <c r="F229" s="315">
        <v>0</v>
      </c>
      <c r="G229" s="39"/>
      <c r="H229" s="45"/>
    </row>
    <row r="230" s="2" customFormat="1" ht="16.8" customHeight="1">
      <c r="A230" s="39"/>
      <c r="B230" s="45"/>
      <c r="C230" s="314" t="s">
        <v>441</v>
      </c>
      <c r="D230" s="314" t="s">
        <v>494</v>
      </c>
      <c r="E230" s="18" t="s">
        <v>1</v>
      </c>
      <c r="F230" s="315">
        <v>95</v>
      </c>
      <c r="G230" s="39"/>
      <c r="H230" s="45"/>
    </row>
    <row r="231" s="2" customFormat="1" ht="16.8" customHeight="1">
      <c r="A231" s="39"/>
      <c r="B231" s="45"/>
      <c r="C231" s="316" t="s">
        <v>641</v>
      </c>
      <c r="D231" s="39"/>
      <c r="E231" s="39"/>
      <c r="F231" s="39"/>
      <c r="G231" s="39"/>
      <c r="H231" s="45"/>
    </row>
    <row r="232" s="2" customFormat="1" ht="16.8" customHeight="1">
      <c r="A232" s="39"/>
      <c r="B232" s="45"/>
      <c r="C232" s="314" t="s">
        <v>489</v>
      </c>
      <c r="D232" s="314" t="s">
        <v>490</v>
      </c>
      <c r="E232" s="18" t="s">
        <v>245</v>
      </c>
      <c r="F232" s="315">
        <v>95</v>
      </c>
      <c r="G232" s="39"/>
      <c r="H232" s="45"/>
    </row>
    <row r="233" s="2" customFormat="1" ht="16.8" customHeight="1">
      <c r="A233" s="39"/>
      <c r="B233" s="45"/>
      <c r="C233" s="314" t="s">
        <v>243</v>
      </c>
      <c r="D233" s="314" t="s">
        <v>244</v>
      </c>
      <c r="E233" s="18" t="s">
        <v>245</v>
      </c>
      <c r="F233" s="315">
        <v>1104.6800000000001</v>
      </c>
      <c r="G233" s="39"/>
      <c r="H233" s="45"/>
    </row>
    <row r="234" s="2" customFormat="1" ht="16.8" customHeight="1">
      <c r="A234" s="39"/>
      <c r="B234" s="45"/>
      <c r="C234" s="310" t="s">
        <v>102</v>
      </c>
      <c r="D234" s="311" t="s">
        <v>1</v>
      </c>
      <c r="E234" s="312" t="s">
        <v>1</v>
      </c>
      <c r="F234" s="313">
        <v>1260</v>
      </c>
      <c r="G234" s="39"/>
      <c r="H234" s="45"/>
    </row>
    <row r="235" s="2" customFormat="1" ht="16.8" customHeight="1">
      <c r="A235" s="39"/>
      <c r="B235" s="45"/>
      <c r="C235" s="314" t="s">
        <v>1</v>
      </c>
      <c r="D235" s="314" t="s">
        <v>520</v>
      </c>
      <c r="E235" s="18" t="s">
        <v>1</v>
      </c>
      <c r="F235" s="315">
        <v>0</v>
      </c>
      <c r="G235" s="39"/>
      <c r="H235" s="45"/>
    </row>
    <row r="236" s="2" customFormat="1" ht="16.8" customHeight="1">
      <c r="A236" s="39"/>
      <c r="B236" s="45"/>
      <c r="C236" s="314" t="s">
        <v>1</v>
      </c>
      <c r="D236" s="314" t="s">
        <v>521</v>
      </c>
      <c r="E236" s="18" t="s">
        <v>1</v>
      </c>
      <c r="F236" s="315">
        <v>0</v>
      </c>
      <c r="G236" s="39"/>
      <c r="H236" s="45"/>
    </row>
    <row r="237" s="2" customFormat="1" ht="16.8" customHeight="1">
      <c r="A237" s="39"/>
      <c r="B237" s="45"/>
      <c r="C237" s="314" t="s">
        <v>1</v>
      </c>
      <c r="D237" s="314" t="s">
        <v>522</v>
      </c>
      <c r="E237" s="18" t="s">
        <v>1</v>
      </c>
      <c r="F237" s="315">
        <v>160</v>
      </c>
      <c r="G237" s="39"/>
      <c r="H237" s="45"/>
    </row>
    <row r="238" s="2" customFormat="1" ht="16.8" customHeight="1">
      <c r="A238" s="39"/>
      <c r="B238" s="45"/>
      <c r="C238" s="314" t="s">
        <v>1</v>
      </c>
      <c r="D238" s="314" t="s">
        <v>523</v>
      </c>
      <c r="E238" s="18" t="s">
        <v>1</v>
      </c>
      <c r="F238" s="315">
        <v>0</v>
      </c>
      <c r="G238" s="39"/>
      <c r="H238" s="45"/>
    </row>
    <row r="239" s="2" customFormat="1" ht="16.8" customHeight="1">
      <c r="A239" s="39"/>
      <c r="B239" s="45"/>
      <c r="C239" s="314" t="s">
        <v>1</v>
      </c>
      <c r="D239" s="314" t="s">
        <v>524</v>
      </c>
      <c r="E239" s="18" t="s">
        <v>1</v>
      </c>
      <c r="F239" s="315">
        <v>240</v>
      </c>
      <c r="G239" s="39"/>
      <c r="H239" s="45"/>
    </row>
    <row r="240" s="2" customFormat="1" ht="16.8" customHeight="1">
      <c r="A240" s="39"/>
      <c r="B240" s="45"/>
      <c r="C240" s="314" t="s">
        <v>1</v>
      </c>
      <c r="D240" s="314" t="s">
        <v>525</v>
      </c>
      <c r="E240" s="18" t="s">
        <v>1</v>
      </c>
      <c r="F240" s="315">
        <v>0</v>
      </c>
      <c r="G240" s="39"/>
      <c r="H240" s="45"/>
    </row>
    <row r="241" s="2" customFormat="1" ht="16.8" customHeight="1">
      <c r="A241" s="39"/>
      <c r="B241" s="45"/>
      <c r="C241" s="314" t="s">
        <v>1</v>
      </c>
      <c r="D241" s="314" t="s">
        <v>526</v>
      </c>
      <c r="E241" s="18" t="s">
        <v>1</v>
      </c>
      <c r="F241" s="315">
        <v>300</v>
      </c>
      <c r="G241" s="39"/>
      <c r="H241" s="45"/>
    </row>
    <row r="242" s="2" customFormat="1" ht="16.8" customHeight="1">
      <c r="A242" s="39"/>
      <c r="B242" s="45"/>
      <c r="C242" s="314" t="s">
        <v>1</v>
      </c>
      <c r="D242" s="314" t="s">
        <v>527</v>
      </c>
      <c r="E242" s="18" t="s">
        <v>1</v>
      </c>
      <c r="F242" s="315">
        <v>0</v>
      </c>
      <c r="G242" s="39"/>
      <c r="H242" s="45"/>
    </row>
    <row r="243" s="2" customFormat="1" ht="16.8" customHeight="1">
      <c r="A243" s="39"/>
      <c r="B243" s="45"/>
      <c r="C243" s="314" t="s">
        <v>1</v>
      </c>
      <c r="D243" s="314" t="s">
        <v>528</v>
      </c>
      <c r="E243" s="18" t="s">
        <v>1</v>
      </c>
      <c r="F243" s="315">
        <v>260</v>
      </c>
      <c r="G243" s="39"/>
      <c r="H243" s="45"/>
    </row>
    <row r="244" s="2" customFormat="1" ht="16.8" customHeight="1">
      <c r="A244" s="39"/>
      <c r="B244" s="45"/>
      <c r="C244" s="314" t="s">
        <v>1</v>
      </c>
      <c r="D244" s="314" t="s">
        <v>529</v>
      </c>
      <c r="E244" s="18" t="s">
        <v>1</v>
      </c>
      <c r="F244" s="315">
        <v>0</v>
      </c>
      <c r="G244" s="39"/>
      <c r="H244" s="45"/>
    </row>
    <row r="245" s="2" customFormat="1" ht="16.8" customHeight="1">
      <c r="A245" s="39"/>
      <c r="B245" s="45"/>
      <c r="C245" s="314" t="s">
        <v>1</v>
      </c>
      <c r="D245" s="314" t="s">
        <v>530</v>
      </c>
      <c r="E245" s="18" t="s">
        <v>1</v>
      </c>
      <c r="F245" s="315">
        <v>0</v>
      </c>
      <c r="G245" s="39"/>
      <c r="H245" s="45"/>
    </row>
    <row r="246" s="2" customFormat="1" ht="16.8" customHeight="1">
      <c r="A246" s="39"/>
      <c r="B246" s="45"/>
      <c r="C246" s="314" t="s">
        <v>1</v>
      </c>
      <c r="D246" s="314" t="s">
        <v>531</v>
      </c>
      <c r="E246" s="18" t="s">
        <v>1</v>
      </c>
      <c r="F246" s="315">
        <v>300</v>
      </c>
      <c r="G246" s="39"/>
      <c r="H246" s="45"/>
    </row>
    <row r="247" s="2" customFormat="1" ht="16.8" customHeight="1">
      <c r="A247" s="39"/>
      <c r="B247" s="45"/>
      <c r="C247" s="314" t="s">
        <v>102</v>
      </c>
      <c r="D247" s="314" t="s">
        <v>159</v>
      </c>
      <c r="E247" s="18" t="s">
        <v>1</v>
      </c>
      <c r="F247" s="315">
        <v>1260</v>
      </c>
      <c r="G247" s="39"/>
      <c r="H247" s="45"/>
    </row>
    <row r="248" s="2" customFormat="1" ht="16.8" customHeight="1">
      <c r="A248" s="39"/>
      <c r="B248" s="45"/>
      <c r="C248" s="316" t="s">
        <v>641</v>
      </c>
      <c r="D248" s="39"/>
      <c r="E248" s="39"/>
      <c r="F248" s="39"/>
      <c r="G248" s="39"/>
      <c r="H248" s="45"/>
    </row>
    <row r="249" s="2" customFormat="1" ht="16.8" customHeight="1">
      <c r="A249" s="39"/>
      <c r="B249" s="45"/>
      <c r="C249" s="314" t="s">
        <v>270</v>
      </c>
      <c r="D249" s="314" t="s">
        <v>271</v>
      </c>
      <c r="E249" s="18" t="s">
        <v>177</v>
      </c>
      <c r="F249" s="315">
        <v>1260</v>
      </c>
      <c r="G249" s="39"/>
      <c r="H249" s="45"/>
    </row>
    <row r="250" s="2" customFormat="1" ht="16.8" customHeight="1">
      <c r="A250" s="39"/>
      <c r="B250" s="45"/>
      <c r="C250" s="314" t="s">
        <v>311</v>
      </c>
      <c r="D250" s="314" t="s">
        <v>312</v>
      </c>
      <c r="E250" s="18" t="s">
        <v>308</v>
      </c>
      <c r="F250" s="315">
        <v>61</v>
      </c>
      <c r="G250" s="39"/>
      <c r="H250" s="45"/>
    </row>
    <row r="251" s="2" customFormat="1" ht="7.44" customHeight="1">
      <c r="A251" s="39"/>
      <c r="B251" s="172"/>
      <c r="C251" s="173"/>
      <c r="D251" s="173"/>
      <c r="E251" s="173"/>
      <c r="F251" s="173"/>
      <c r="G251" s="173"/>
      <c r="H251" s="45"/>
    </row>
    <row r="252" s="2" customFormat="1">
      <c r="A252" s="39"/>
      <c r="B252" s="39"/>
      <c r="C252" s="39"/>
      <c r="D252" s="39"/>
      <c r="E252" s="39"/>
      <c r="F252" s="39"/>
      <c r="G252" s="39"/>
      <c r="H252" s="39"/>
    </row>
  </sheetData>
  <sheetProtection sheet="1" formatColumns="0" formatRows="0" objects="1" scenarios="1" spinCount="100000" saltValue="7JSjLmuLDLDN+uNP0L8Vhd0nKVqSomOt0kHgY0QI9G4rmOjqvdZjtbpitbsKhV+mShY6EJZ8avPDboYpf0ukWQ==" hashValue="hP37QxVGOfdY1dKVNdRJ5uB31Ly5dvdrDrbevH0cLv8MAoasAivX5gcjBHV1C9aNWdt/XHYEWTOV9yv746rI8Q==" algorithmName="SHA-512" password="CC35"/>
  <mergeCells count="2">
    <mergeCell ref="D5:F5"/>
    <mergeCell ref="D6:F6"/>
  </mergeCells>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Šatánek Jan, Ing.</dc:creator>
  <cp:lastModifiedBy>Šatánek Jan, Ing.</cp:lastModifiedBy>
  <dcterms:created xsi:type="dcterms:W3CDTF">2023-08-17T11:03:48Z</dcterms:created>
  <dcterms:modified xsi:type="dcterms:W3CDTF">2023-08-17T11:03:55Z</dcterms:modified>
</cp:coreProperties>
</file>